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abin\Desktop\Gabi Nastase\1\Moreni\2026\site si SEAP\"/>
    </mc:Choice>
  </mc:AlternateContent>
  <xr:revisionPtr revIDLastSave="0" documentId="13_ncr:1_{55B4671D-E39A-4946-AA18-26F48973AF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redit nou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57" i="1" l="1"/>
  <c r="A146" i="1"/>
  <c r="A147" i="1" s="1"/>
  <c r="A148" i="1" s="1"/>
  <c r="A149" i="1" s="1"/>
  <c r="A150" i="1" s="1"/>
  <c r="A151" i="1" s="1"/>
  <c r="A152" i="1" s="1"/>
  <c r="P145" i="1"/>
  <c r="A134" i="1"/>
  <c r="A135" i="1" s="1"/>
  <c r="A136" i="1" s="1"/>
  <c r="A137" i="1" s="1"/>
  <c r="A138" i="1" s="1"/>
  <c r="A139" i="1" s="1"/>
  <c r="A140" i="1" s="1"/>
  <c r="P133" i="1"/>
  <c r="A122" i="1"/>
  <c r="A123" i="1" s="1"/>
  <c r="A124" i="1" s="1"/>
  <c r="A125" i="1" s="1"/>
  <c r="A126" i="1" s="1"/>
  <c r="A127" i="1" s="1"/>
  <c r="A128" i="1" s="1"/>
  <c r="P121" i="1"/>
  <c r="A110" i="1"/>
  <c r="A111" i="1" s="1"/>
  <c r="A112" i="1" s="1"/>
  <c r="A113" i="1" s="1"/>
  <c r="A114" i="1" s="1"/>
  <c r="A115" i="1" s="1"/>
  <c r="A116" i="1" s="1"/>
  <c r="P109" i="1"/>
  <c r="A98" i="1"/>
  <c r="A99" i="1" s="1"/>
  <c r="A100" i="1" s="1"/>
  <c r="A101" i="1" s="1"/>
  <c r="A102" i="1" s="1"/>
  <c r="A103" i="1" s="1"/>
  <c r="A104" i="1" s="1"/>
  <c r="P97" i="1"/>
  <c r="P85" i="1"/>
  <c r="P73" i="1"/>
  <c r="G62" i="1"/>
  <c r="G63" i="1" s="1"/>
  <c r="P61" i="1"/>
  <c r="G61" i="1"/>
  <c r="N61" i="1" s="1"/>
  <c r="P49" i="1"/>
  <c r="N49" i="1"/>
  <c r="P37" i="1"/>
  <c r="N37" i="1"/>
  <c r="F37" i="1"/>
  <c r="P25" i="1"/>
  <c r="N25" i="1"/>
  <c r="C18" i="1"/>
  <c r="E14" i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P13" i="1"/>
  <c r="O13" i="1"/>
  <c r="N13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P12" i="1"/>
  <c r="J12" i="1"/>
  <c r="F12" i="1"/>
  <c r="G7" i="1"/>
  <c r="F7" i="1"/>
  <c r="C86" i="1" s="1"/>
  <c r="C51" i="1" l="1"/>
  <c r="E52" i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H52" i="1"/>
  <c r="M13" i="1"/>
  <c r="C33" i="1"/>
  <c r="H33" i="1" s="1"/>
  <c r="I33" i="1" s="1"/>
  <c r="H18" i="1"/>
  <c r="I18" i="1" s="1"/>
  <c r="C43" i="1"/>
  <c r="H44" i="1" s="1"/>
  <c r="G64" i="1"/>
  <c r="C14" i="1"/>
  <c r="H14" i="1" s="1"/>
  <c r="C22" i="1"/>
  <c r="H22" i="1" s="1"/>
  <c r="I22" i="1" s="1"/>
  <c r="C29" i="1"/>
  <c r="H29" i="1" s="1"/>
  <c r="I29" i="1" s="1"/>
  <c r="C21" i="1"/>
  <c r="H21" i="1" s="1"/>
  <c r="I21" i="1" s="1"/>
  <c r="C28" i="1"/>
  <c r="H28" i="1" s="1"/>
  <c r="I28" i="1" s="1"/>
  <c r="C36" i="1"/>
  <c r="H36" i="1" s="1"/>
  <c r="I36" i="1" s="1"/>
  <c r="C38" i="1"/>
  <c r="H39" i="1" s="1"/>
  <c r="C60" i="1"/>
  <c r="C73" i="1"/>
  <c r="C76" i="1"/>
  <c r="C93" i="1"/>
  <c r="C98" i="1"/>
  <c r="C70" i="1"/>
  <c r="C74" i="1"/>
  <c r="C84" i="1"/>
  <c r="C114" i="1"/>
  <c r="C120" i="1"/>
  <c r="C141" i="1"/>
  <c r="C40" i="1"/>
  <c r="C45" i="1"/>
  <c r="C53" i="1"/>
  <c r="C55" i="1"/>
  <c r="C64" i="1"/>
  <c r="C101" i="1"/>
  <c r="C117" i="1"/>
  <c r="C122" i="1"/>
  <c r="C138" i="1"/>
  <c r="C156" i="1"/>
  <c r="C30" i="1"/>
  <c r="H30" i="1" s="1"/>
  <c r="I30" i="1" s="1"/>
  <c r="C20" i="1"/>
  <c r="H20" i="1" s="1"/>
  <c r="I20" i="1" s="1"/>
  <c r="C27" i="1"/>
  <c r="H27" i="1" s="1"/>
  <c r="I27" i="1" s="1"/>
  <c r="C35" i="1"/>
  <c r="H35" i="1" s="1"/>
  <c r="I35" i="1" s="1"/>
  <c r="C47" i="1"/>
  <c r="C57" i="1"/>
  <c r="C79" i="1"/>
  <c r="C154" i="1"/>
  <c r="C151" i="1"/>
  <c r="C147" i="1"/>
  <c r="C142" i="1"/>
  <c r="C139" i="1"/>
  <c r="C135" i="1"/>
  <c r="C130" i="1"/>
  <c r="C127" i="1"/>
  <c r="C123" i="1"/>
  <c r="C118" i="1"/>
  <c r="C115" i="1"/>
  <c r="C111" i="1"/>
  <c r="C106" i="1"/>
  <c r="C103" i="1"/>
  <c r="C99" i="1"/>
  <c r="C94" i="1"/>
  <c r="C91" i="1"/>
  <c r="C87" i="1"/>
  <c r="C157" i="1"/>
  <c r="C145" i="1"/>
  <c r="C133" i="1"/>
  <c r="C121" i="1"/>
  <c r="C109" i="1"/>
  <c r="C97" i="1"/>
  <c r="C85" i="1"/>
  <c r="C81" i="1"/>
  <c r="C77" i="1"/>
  <c r="C152" i="1"/>
  <c r="C148" i="1"/>
  <c r="C140" i="1"/>
  <c r="C136" i="1"/>
  <c r="C128" i="1"/>
  <c r="C124" i="1"/>
  <c r="C116" i="1"/>
  <c r="C112" i="1"/>
  <c r="C104" i="1"/>
  <c r="C100" i="1"/>
  <c r="C92" i="1"/>
  <c r="C88" i="1"/>
  <c r="C71" i="1"/>
  <c r="C67" i="1"/>
  <c r="C63" i="1"/>
  <c r="C58" i="1"/>
  <c r="C50" i="1"/>
  <c r="H51" i="1" s="1"/>
  <c r="I51" i="1" s="1"/>
  <c r="C155" i="1"/>
  <c r="C143" i="1"/>
  <c r="C131" i="1"/>
  <c r="C119" i="1"/>
  <c r="C107" i="1"/>
  <c r="C95" i="1"/>
  <c r="C82" i="1"/>
  <c r="C78" i="1"/>
  <c r="C149" i="1"/>
  <c r="C137" i="1"/>
  <c r="C15" i="1"/>
  <c r="H15" i="1" s="1"/>
  <c r="I15" i="1" s="1"/>
  <c r="C23" i="1"/>
  <c r="H23" i="1" s="1"/>
  <c r="I23" i="1" s="1"/>
  <c r="C17" i="1"/>
  <c r="H17" i="1" s="1"/>
  <c r="I17" i="1" s="1"/>
  <c r="C25" i="1"/>
  <c r="H25" i="1" s="1"/>
  <c r="I25" i="1" s="1"/>
  <c r="C32" i="1"/>
  <c r="H32" i="1" s="1"/>
  <c r="I32" i="1" s="1"/>
  <c r="C42" i="1"/>
  <c r="C49" i="1"/>
  <c r="C59" i="1"/>
  <c r="C66" i="1"/>
  <c r="C69" i="1"/>
  <c r="C72" i="1"/>
  <c r="C102" i="1"/>
  <c r="C108" i="1"/>
  <c r="C125" i="1"/>
  <c r="C37" i="1"/>
  <c r="C39" i="1"/>
  <c r="C52" i="1"/>
  <c r="C61" i="1"/>
  <c r="C75" i="1"/>
  <c r="C80" i="1"/>
  <c r="C89" i="1"/>
  <c r="C105" i="1"/>
  <c r="C110" i="1"/>
  <c r="C146" i="1"/>
  <c r="C153" i="1"/>
  <c r="C19" i="1"/>
  <c r="H19" i="1" s="1"/>
  <c r="I19" i="1" s="1"/>
  <c r="C26" i="1"/>
  <c r="H26" i="1" s="1"/>
  <c r="C34" i="1"/>
  <c r="H34" i="1" s="1"/>
  <c r="I34" i="1" s="1"/>
  <c r="C44" i="1"/>
  <c r="C54" i="1"/>
  <c r="C126" i="1"/>
  <c r="C132" i="1"/>
  <c r="C144" i="1"/>
  <c r="C150" i="1"/>
  <c r="C13" i="1"/>
  <c r="C16" i="1"/>
  <c r="H16" i="1" s="1"/>
  <c r="I16" i="1" s="1"/>
  <c r="C24" i="1"/>
  <c r="H24" i="1" s="1"/>
  <c r="I24" i="1" s="1"/>
  <c r="C31" i="1"/>
  <c r="H31" i="1" s="1"/>
  <c r="I31" i="1" s="1"/>
  <c r="C41" i="1"/>
  <c r="C46" i="1"/>
  <c r="C48" i="1"/>
  <c r="C56" i="1"/>
  <c r="C62" i="1"/>
  <c r="H63" i="1" s="1"/>
  <c r="C65" i="1"/>
  <c r="C68" i="1"/>
  <c r="C83" i="1"/>
  <c r="C90" i="1"/>
  <c r="C96" i="1"/>
  <c r="C113" i="1"/>
  <c r="C129" i="1"/>
  <c r="C134" i="1"/>
  <c r="H54" i="1" l="1"/>
  <c r="I45" i="1"/>
  <c r="H46" i="1"/>
  <c r="I46" i="1" s="1"/>
  <c r="H57" i="1"/>
  <c r="I57" i="1" s="1"/>
  <c r="H41" i="1"/>
  <c r="I41" i="1" s="1"/>
  <c r="H47" i="1"/>
  <c r="I47" i="1" s="1"/>
  <c r="H42" i="1"/>
  <c r="H50" i="1"/>
  <c r="I50" i="1" s="1"/>
  <c r="I42" i="1"/>
  <c r="H43" i="1"/>
  <c r="I43" i="1" s="1"/>
  <c r="H59" i="1"/>
  <c r="I59" i="1" s="1"/>
  <c r="H60" i="1"/>
  <c r="I60" i="1" s="1"/>
  <c r="H48" i="1"/>
  <c r="I48" i="1"/>
  <c r="H49" i="1"/>
  <c r="I49" i="1" s="1"/>
  <c r="H58" i="1"/>
  <c r="I58" i="1" s="1"/>
  <c r="I63" i="1"/>
  <c r="H64" i="1"/>
  <c r="H62" i="1"/>
  <c r="I62" i="1" s="1"/>
  <c r="I52" i="1"/>
  <c r="H53" i="1"/>
  <c r="I53" i="1" s="1"/>
  <c r="I39" i="1"/>
  <c r="H40" i="1"/>
  <c r="I40" i="1" s="1"/>
  <c r="H37" i="1"/>
  <c r="I37" i="1" s="1"/>
  <c r="H38" i="1"/>
  <c r="H61" i="1"/>
  <c r="I61" i="1" s="1"/>
  <c r="I54" i="1"/>
  <c r="H55" i="1"/>
  <c r="I55" i="1" s="1"/>
  <c r="I44" i="1"/>
  <c r="H45" i="1"/>
  <c r="H56" i="1"/>
  <c r="I56" i="1" s="1"/>
  <c r="I26" i="1"/>
  <c r="I64" i="1"/>
  <c r="G65" i="1"/>
  <c r="E64" i="1"/>
  <c r="E65" i="1" s="1"/>
  <c r="H66" i="1" s="1"/>
  <c r="O25" i="1"/>
  <c r="M25" i="1" s="1"/>
  <c r="I14" i="1"/>
  <c r="O49" i="1" l="1"/>
  <c r="M49" i="1" s="1"/>
  <c r="L61" i="1"/>
  <c r="I38" i="1"/>
  <c r="L49" i="1" s="1"/>
  <c r="O37" i="1"/>
  <c r="H65" i="1"/>
  <c r="L25" i="1"/>
  <c r="O61" i="1"/>
  <c r="M61" i="1" s="1"/>
  <c r="L37" i="1"/>
  <c r="M37" i="1"/>
  <c r="G66" i="1"/>
  <c r="G67" i="1" l="1"/>
  <c r="I66" i="1"/>
  <c r="E66" i="1"/>
  <c r="H67" i="1" s="1"/>
  <c r="I65" i="1"/>
  <c r="G68" i="1" l="1"/>
  <c r="E67" i="1"/>
  <c r="H68" i="1" s="1"/>
  <c r="E68" i="1" l="1"/>
  <c r="H69" i="1" s="1"/>
  <c r="I67" i="1"/>
  <c r="G69" i="1"/>
  <c r="I68" i="1"/>
  <c r="G70" i="1" l="1"/>
  <c r="E69" i="1"/>
  <c r="H70" i="1" s="1"/>
  <c r="E70" i="1" l="1"/>
  <c r="H71" i="1" s="1"/>
  <c r="I70" i="1"/>
  <c r="G71" i="1"/>
  <c r="I69" i="1"/>
  <c r="E71" i="1" l="1"/>
  <c r="H72" i="1" s="1"/>
  <c r="G72" i="1"/>
  <c r="I71" i="1"/>
  <c r="G73" i="1" l="1"/>
  <c r="E72" i="1"/>
  <c r="H73" i="1" s="1"/>
  <c r="I72" i="1"/>
  <c r="G74" i="1" l="1"/>
  <c r="N73" i="1"/>
  <c r="E73" i="1"/>
  <c r="H74" i="1" s="1"/>
  <c r="O73" i="1"/>
  <c r="E74" i="1" l="1"/>
  <c r="H75" i="1" s="1"/>
  <c r="M73" i="1"/>
  <c r="I73" i="1"/>
  <c r="L73" i="1" s="1"/>
  <c r="G75" i="1"/>
  <c r="G76" i="1" l="1"/>
  <c r="E75" i="1"/>
  <c r="H76" i="1" s="1"/>
  <c r="I74" i="1"/>
  <c r="E76" i="1" l="1"/>
  <c r="H77" i="1" s="1"/>
  <c r="I76" i="1"/>
  <c r="G77" i="1"/>
  <c r="I75" i="1"/>
  <c r="G78" i="1" l="1"/>
  <c r="E77" i="1"/>
  <c r="H78" i="1" s="1"/>
  <c r="I77" i="1"/>
  <c r="G79" i="1" l="1"/>
  <c r="E78" i="1"/>
  <c r="H79" i="1" s="1"/>
  <c r="I78" i="1"/>
  <c r="E79" i="1" l="1"/>
  <c r="H80" i="1" s="1"/>
  <c r="I79" i="1"/>
  <c r="G80" i="1"/>
  <c r="G81" i="1" l="1"/>
  <c r="E80" i="1"/>
  <c r="H81" i="1" s="1"/>
  <c r="I80" i="1"/>
  <c r="E81" i="1" l="1"/>
  <c r="H82" i="1" s="1"/>
  <c r="G82" i="1"/>
  <c r="I81" i="1"/>
  <c r="G83" i="1" l="1"/>
  <c r="E82" i="1"/>
  <c r="H83" i="1" s="1"/>
  <c r="I82" i="1"/>
  <c r="E83" i="1" l="1"/>
  <c r="H84" i="1" s="1"/>
  <c r="I83" i="1"/>
  <c r="G84" i="1"/>
  <c r="G85" i="1" l="1"/>
  <c r="E84" i="1"/>
  <c r="H85" i="1" s="1"/>
  <c r="I84" i="1"/>
  <c r="E85" i="1" l="1"/>
  <c r="H86" i="1" s="1"/>
  <c r="O85" i="1"/>
  <c r="G86" i="1"/>
  <c r="N85" i="1"/>
  <c r="M85" i="1" l="1"/>
  <c r="G87" i="1"/>
  <c r="I85" i="1"/>
  <c r="L85" i="1" s="1"/>
  <c r="E86" i="1"/>
  <c r="H87" i="1" s="1"/>
  <c r="I86" i="1"/>
  <c r="E87" i="1" l="1"/>
  <c r="H88" i="1" s="1"/>
  <c r="G88" i="1"/>
  <c r="I87" i="1"/>
  <c r="E88" i="1" l="1"/>
  <c r="H89" i="1" s="1"/>
  <c r="G89" i="1"/>
  <c r="I88" i="1" l="1"/>
  <c r="G90" i="1"/>
  <c r="E89" i="1"/>
  <c r="H90" i="1" s="1"/>
  <c r="I89" i="1"/>
  <c r="E90" i="1" l="1"/>
  <c r="H91" i="1" s="1"/>
  <c r="I90" i="1"/>
  <c r="G91" i="1"/>
  <c r="E91" i="1" l="1"/>
  <c r="H92" i="1" s="1"/>
  <c r="G92" i="1"/>
  <c r="I91" i="1"/>
  <c r="G93" i="1" l="1"/>
  <c r="E92" i="1"/>
  <c r="H93" i="1" s="1"/>
  <c r="I92" i="1"/>
  <c r="E93" i="1" l="1"/>
  <c r="H94" i="1" s="1"/>
  <c r="I93" i="1"/>
  <c r="G94" i="1"/>
  <c r="G95" i="1" l="1"/>
  <c r="E94" i="1"/>
  <c r="H95" i="1" s="1"/>
  <c r="I94" i="1"/>
  <c r="E95" i="1" l="1"/>
  <c r="H96" i="1" s="1"/>
  <c r="I95" i="1"/>
  <c r="G96" i="1"/>
  <c r="G97" i="1" l="1"/>
  <c r="E96" i="1"/>
  <c r="H97" i="1" s="1"/>
  <c r="I96" i="1"/>
  <c r="E97" i="1" l="1"/>
  <c r="H98" i="1" s="1"/>
  <c r="O97" i="1"/>
  <c r="I97" i="1"/>
  <c r="L97" i="1" s="1"/>
  <c r="G98" i="1"/>
  <c r="N97" i="1"/>
  <c r="G99" i="1" l="1"/>
  <c r="M97" i="1"/>
  <c r="E98" i="1"/>
  <c r="H99" i="1" s="1"/>
  <c r="E99" i="1" l="1"/>
  <c r="H100" i="1" s="1"/>
  <c r="I98" i="1"/>
  <c r="G100" i="1"/>
  <c r="I99" i="1"/>
  <c r="E100" i="1" l="1"/>
  <c r="H101" i="1" s="1"/>
  <c r="G101" i="1"/>
  <c r="I100" i="1"/>
  <c r="G102" i="1" l="1"/>
  <c r="E101" i="1"/>
  <c r="H102" i="1" s="1"/>
  <c r="I101" i="1"/>
  <c r="E102" i="1" l="1"/>
  <c r="H103" i="1" s="1"/>
  <c r="I102" i="1"/>
  <c r="G103" i="1"/>
  <c r="E103" i="1" l="1"/>
  <c r="H104" i="1" s="1"/>
  <c r="G104" i="1"/>
  <c r="I103" i="1"/>
  <c r="G105" i="1" l="1"/>
  <c r="E104" i="1"/>
  <c r="H105" i="1" s="1"/>
  <c r="I104" i="1"/>
  <c r="E105" i="1" l="1"/>
  <c r="H106" i="1" s="1"/>
  <c r="I105" i="1"/>
  <c r="G106" i="1"/>
  <c r="G107" i="1" l="1"/>
  <c r="E106" i="1"/>
  <c r="H107" i="1" s="1"/>
  <c r="I106" i="1"/>
  <c r="E107" i="1" l="1"/>
  <c r="H108" i="1" s="1"/>
  <c r="G108" i="1"/>
  <c r="I107" i="1"/>
  <c r="G109" i="1" l="1"/>
  <c r="E108" i="1"/>
  <c r="H109" i="1" s="1"/>
  <c r="I108" i="1"/>
  <c r="E109" i="1" l="1"/>
  <c r="H110" i="1" s="1"/>
  <c r="O109" i="1"/>
  <c r="G110" i="1"/>
  <c r="I109" i="1"/>
  <c r="L109" i="1" s="1"/>
  <c r="N109" i="1"/>
  <c r="M109" i="1" s="1"/>
  <c r="G111" i="1" l="1"/>
  <c r="E110" i="1"/>
  <c r="H111" i="1" s="1"/>
  <c r="E111" i="1" l="1"/>
  <c r="H112" i="1" s="1"/>
  <c r="G112" i="1"/>
  <c r="I111" i="1"/>
  <c r="I110" i="1"/>
  <c r="G113" i="1" l="1"/>
  <c r="E112" i="1"/>
  <c r="H113" i="1" s="1"/>
  <c r="I112" i="1"/>
  <c r="E113" i="1" l="1"/>
  <c r="H114" i="1" s="1"/>
  <c r="I113" i="1"/>
  <c r="G114" i="1"/>
  <c r="E114" i="1" l="1"/>
  <c r="H115" i="1" s="1"/>
  <c r="I114" i="1"/>
  <c r="G115" i="1"/>
  <c r="E115" i="1" l="1"/>
  <c r="H116" i="1" s="1"/>
  <c r="G116" i="1"/>
  <c r="I115" i="1"/>
  <c r="G117" i="1" l="1"/>
  <c r="E116" i="1"/>
  <c r="H117" i="1" s="1"/>
  <c r="I116" i="1"/>
  <c r="E117" i="1" l="1"/>
  <c r="H118" i="1" s="1"/>
  <c r="I117" i="1"/>
  <c r="G118" i="1"/>
  <c r="G119" i="1" l="1"/>
  <c r="E118" i="1"/>
  <c r="H119" i="1" s="1"/>
  <c r="I118" i="1"/>
  <c r="E119" i="1" l="1"/>
  <c r="H120" i="1" s="1"/>
  <c r="G120" i="1"/>
  <c r="I119" i="1"/>
  <c r="G121" i="1" l="1"/>
  <c r="E120" i="1"/>
  <c r="H121" i="1" s="1"/>
  <c r="I120" i="1"/>
  <c r="E121" i="1" l="1"/>
  <c r="H122" i="1" s="1"/>
  <c r="O121" i="1"/>
  <c r="G122" i="1"/>
  <c r="N121" i="1"/>
  <c r="M121" i="1" l="1"/>
  <c r="G123" i="1"/>
  <c r="I121" i="1"/>
  <c r="L121" i="1" s="1"/>
  <c r="E122" i="1"/>
  <c r="H123" i="1" s="1"/>
  <c r="E123" i="1" l="1"/>
  <c r="H124" i="1" s="1"/>
  <c r="G124" i="1"/>
  <c r="I123" i="1"/>
  <c r="I122" i="1"/>
  <c r="G125" i="1" l="1"/>
  <c r="E124" i="1"/>
  <c r="H125" i="1" s="1"/>
  <c r="E125" i="1" l="1"/>
  <c r="H126" i="1" s="1"/>
  <c r="I124" i="1"/>
  <c r="I125" i="1"/>
  <c r="G126" i="1"/>
  <c r="E126" i="1" l="1"/>
  <c r="H127" i="1" s="1"/>
  <c r="I126" i="1"/>
  <c r="G127" i="1"/>
  <c r="G128" i="1" l="1"/>
  <c r="E127" i="1"/>
  <c r="H128" i="1" s="1"/>
  <c r="I127" i="1"/>
  <c r="E128" i="1" l="1"/>
  <c r="H129" i="1" s="1"/>
  <c r="G129" i="1"/>
  <c r="I128" i="1"/>
  <c r="G130" i="1" l="1"/>
  <c r="E129" i="1"/>
  <c r="H130" i="1" s="1"/>
  <c r="I129" i="1"/>
  <c r="E130" i="1" l="1"/>
  <c r="H131" i="1" s="1"/>
  <c r="G131" i="1"/>
  <c r="I130" i="1"/>
  <c r="G132" i="1" l="1"/>
  <c r="E131" i="1"/>
  <c r="H132" i="1" s="1"/>
  <c r="I131" i="1"/>
  <c r="E132" i="1" l="1"/>
  <c r="H133" i="1" s="1"/>
  <c r="I132" i="1"/>
  <c r="G133" i="1"/>
  <c r="G134" i="1" l="1"/>
  <c r="N133" i="1"/>
  <c r="E133" i="1"/>
  <c r="H134" i="1" s="1"/>
  <c r="O133" i="1"/>
  <c r="M133" i="1" l="1"/>
  <c r="E134" i="1"/>
  <c r="H135" i="1" s="1"/>
  <c r="I134" i="1"/>
  <c r="G135" i="1"/>
  <c r="I133" i="1"/>
  <c r="L133" i="1" s="1"/>
  <c r="G136" i="1" l="1"/>
  <c r="E135" i="1"/>
  <c r="H136" i="1" s="1"/>
  <c r="I135" i="1"/>
  <c r="E136" i="1" l="1"/>
  <c r="H137" i="1" s="1"/>
  <c r="G137" i="1"/>
  <c r="I136" i="1"/>
  <c r="G138" i="1" l="1"/>
  <c r="E137" i="1"/>
  <c r="H138" i="1" s="1"/>
  <c r="I137" i="1"/>
  <c r="E138" i="1" l="1"/>
  <c r="H139" i="1" s="1"/>
  <c r="I138" i="1"/>
  <c r="G139" i="1"/>
  <c r="G140" i="1" l="1"/>
  <c r="E139" i="1"/>
  <c r="H140" i="1" s="1"/>
  <c r="I139" i="1"/>
  <c r="E140" i="1" l="1"/>
  <c r="H141" i="1" s="1"/>
  <c r="G141" i="1"/>
  <c r="I140" i="1"/>
  <c r="G142" i="1" l="1"/>
  <c r="E141" i="1"/>
  <c r="H142" i="1" s="1"/>
  <c r="I141" i="1"/>
  <c r="E142" i="1" l="1"/>
  <c r="H143" i="1" s="1"/>
  <c r="G143" i="1"/>
  <c r="I142" i="1"/>
  <c r="G144" i="1" l="1"/>
  <c r="E143" i="1"/>
  <c r="H144" i="1" s="1"/>
  <c r="I143" i="1"/>
  <c r="E144" i="1" l="1"/>
  <c r="H145" i="1" s="1"/>
  <c r="I144" i="1"/>
  <c r="G145" i="1"/>
  <c r="G146" i="1" l="1"/>
  <c r="N145" i="1"/>
  <c r="E145" i="1"/>
  <c r="H146" i="1" s="1"/>
  <c r="O145" i="1"/>
  <c r="E146" i="1" l="1"/>
  <c r="H147" i="1" s="1"/>
  <c r="M145" i="1"/>
  <c r="I145" i="1"/>
  <c r="L145" i="1" s="1"/>
  <c r="I146" i="1"/>
  <c r="G147" i="1"/>
  <c r="G148" i="1" l="1"/>
  <c r="E147" i="1"/>
  <c r="H148" i="1" s="1"/>
  <c r="I147" i="1"/>
  <c r="E148" i="1" l="1"/>
  <c r="H149" i="1" s="1"/>
  <c r="G149" i="1"/>
  <c r="I148" i="1"/>
  <c r="G150" i="1" l="1"/>
  <c r="E149" i="1"/>
  <c r="H150" i="1" s="1"/>
  <c r="E150" i="1" l="1"/>
  <c r="H151" i="1" s="1"/>
  <c r="I150" i="1"/>
  <c r="G151" i="1"/>
  <c r="I149" i="1"/>
  <c r="G152" i="1" l="1"/>
  <c r="E151" i="1"/>
  <c r="H152" i="1" s="1"/>
  <c r="I151" i="1"/>
  <c r="E152" i="1" l="1"/>
  <c r="H153" i="1" s="1"/>
  <c r="G153" i="1"/>
  <c r="I152" i="1"/>
  <c r="G154" i="1" l="1"/>
  <c r="E153" i="1"/>
  <c r="H154" i="1" s="1"/>
  <c r="I153" i="1"/>
  <c r="E154" i="1" l="1"/>
  <c r="H155" i="1" s="1"/>
  <c r="G155" i="1"/>
  <c r="I154" i="1"/>
  <c r="G156" i="1" l="1"/>
  <c r="E155" i="1"/>
  <c r="H156" i="1" s="1"/>
  <c r="I155" i="1"/>
  <c r="E156" i="1" l="1"/>
  <c r="H157" i="1" s="1"/>
  <c r="H158" i="1" s="1"/>
  <c r="I156" i="1"/>
  <c r="G158" i="1"/>
  <c r="G12" i="1"/>
  <c r="N157" i="1"/>
  <c r="N12" i="1" l="1"/>
  <c r="E157" i="1"/>
  <c r="I157" i="1" l="1"/>
  <c r="I158" i="1" s="1"/>
  <c r="H12" i="1"/>
  <c r="J3" i="1" s="1"/>
  <c r="J5" i="1" s="1"/>
  <c r="O157" i="1"/>
  <c r="O12" i="1" l="1"/>
  <c r="M157" i="1"/>
  <c r="M12" i="1" s="1"/>
  <c r="I12" i="1"/>
  <c r="L157" i="1"/>
  <c r="L12" i="1" s="1"/>
</calcChain>
</file>

<file path=xl/sharedStrings.xml><?xml version="1.0" encoding="utf-8"?>
<sst xmlns="http://schemas.openxmlformats.org/spreadsheetml/2006/main" count="170" uniqueCount="48">
  <si>
    <t>CREDIT NOU-MUNICIPIUL MORENI</t>
  </si>
  <si>
    <t>Credit de investitii</t>
  </si>
  <si>
    <t>lei</t>
  </si>
  <si>
    <t>VALOARE 
ESTIMATA</t>
  </si>
  <si>
    <t>DOBANDA</t>
  </si>
  <si>
    <t>ROBOR 6M</t>
  </si>
  <si>
    <t>TOTAL</t>
  </si>
  <si>
    <t>Marja</t>
  </si>
  <si>
    <t xml:space="preserve">Comision de acordare </t>
  </si>
  <si>
    <t>%</t>
  </si>
  <si>
    <t>Luna</t>
  </si>
  <si>
    <t>%
Dobanda</t>
  </si>
  <si>
    <t>Nr. Zile</t>
  </si>
  <si>
    <t>Sold</t>
  </si>
  <si>
    <t xml:space="preserve">Trageri </t>
  </si>
  <si>
    <t>Rambursari
(rate capital)</t>
  </si>
  <si>
    <t>Rate Dobanda</t>
  </si>
  <si>
    <t>Total plata lunar</t>
  </si>
  <si>
    <t>Comisioane</t>
  </si>
  <si>
    <t>TOTAL DE PLATA
Anual</t>
  </si>
  <si>
    <t>Rate capital</t>
  </si>
  <si>
    <t>Rate dobanda</t>
  </si>
  <si>
    <t>Comision</t>
  </si>
  <si>
    <t>2024 - 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</si>
  <si>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</si>
  <si>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</si>
  <si>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</si>
  <si>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</si>
  <si>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</si>
  <si>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</si>
  <si>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</si>
  <si>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</si>
  <si>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</si>
  <si>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</si>
  <si>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</si>
  <si>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2025 - XII</t>
  </si>
  <si>
    <t>2026 - XII</t>
  </si>
  <si>
    <t>2027 - XII</t>
  </si>
  <si>
    <t>2028 - XII</t>
  </si>
  <si>
    <t>2029 - XII</t>
  </si>
  <si>
    <t>2030 - XII</t>
  </si>
  <si>
    <t>2031 - XII</t>
  </si>
  <si>
    <t>2032 - XII</t>
  </si>
  <si>
    <t>2033 - XII</t>
  </si>
  <si>
    <t>2034 - XII</t>
  </si>
  <si>
    <t>2035 - XII</t>
  </si>
  <si>
    <t>2036 - XII</t>
  </si>
  <si>
    <t>din 02,10,2026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</si>
</sst>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 applyAlignment="1"/>
    <xf numFmtId="4" fontId="1" fillId="0" borderId="0" xfId="0" applyNumberFormat="1" applyFont="1"/>
    <xf numFmtId="0" fontId="1" fillId="0" borderId="0" xfId="0" applyNumberFormat="1" applyFont="1"/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4" fontId="1" fillId="0" borderId="1" xfId="0" applyNumberFormat="1" applyFont="1" applyBorder="1"/>
    <xf numFmtId="0" fontId="1" fillId="0" borderId="2" xfId="0" applyFont="1" applyBorder="1"/>
    <xf numFmtId="4" fontId="5" fillId="0" borderId="2" xfId="0" applyNumberFormat="1" applyFont="1" applyBorder="1"/>
    <xf numFmtId="0" fontId="4" fillId="0" borderId="0" xfId="0" applyFont="1"/>
    <xf numFmtId="4" fontId="4" fillId="0" borderId="0" xfId="0" applyNumberFormat="1" applyFont="1"/>
    <xf numFmtId="4" fontId="5" fillId="2" borderId="2" xfId="0" applyNumberFormat="1" applyFont="1" applyFill="1" applyBorder="1"/>
    <xf numFmtId="0" fontId="6" fillId="0" borderId="0" xfId="0" applyFont="1"/>
    <xf numFmtId="3" fontId="1" fillId="0" borderId="0" xfId="0" applyNumberFormat="1" applyFont="1"/>
    <xf numFmtId="4" fontId="6" fillId="0" borderId="0" xfId="0" applyNumberFormat="1" applyFont="1"/>
    <xf numFmtId="4" fontId="1" fillId="2" borderId="2" xfId="0" applyNumberFormat="1" applyFont="1" applyFill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0" fontId="1" fillId="3" borderId="9" xfId="0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3" fontId="1" fillId="3" borderId="10" xfId="0" applyNumberFormat="1" applyFont="1" applyFill="1" applyBorder="1" applyAlignment="1">
      <alignment horizontal="center"/>
    </xf>
    <xf numFmtId="4" fontId="1" fillId="3" borderId="10" xfId="0" applyNumberFormat="1" applyFont="1" applyFill="1" applyBorder="1"/>
    <xf numFmtId="3" fontId="1" fillId="3" borderId="10" xfId="0" applyNumberFormat="1" applyFont="1" applyFill="1" applyBorder="1"/>
    <xf numFmtId="0" fontId="4" fillId="3" borderId="10" xfId="0" applyNumberFormat="1" applyFont="1" applyFill="1" applyBorder="1"/>
    <xf numFmtId="3" fontId="4" fillId="3" borderId="11" xfId="0" applyNumberFormat="1" applyFont="1" applyFill="1" applyBorder="1"/>
    <xf numFmtId="164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3" borderId="12" xfId="0" applyNumberFormat="1" applyFont="1" applyFill="1" applyBorder="1"/>
    <xf numFmtId="4" fontId="1" fillId="0" borderId="12" xfId="0" applyNumberFormat="1" applyFont="1" applyFill="1" applyBorder="1"/>
    <xf numFmtId="4" fontId="1" fillId="0" borderId="0" xfId="0" applyNumberFormat="1" applyFont="1" applyFill="1" applyBorder="1"/>
    <xf numFmtId="4" fontId="1" fillId="0" borderId="1" xfId="0" applyNumberFormat="1" applyFont="1" applyFill="1" applyBorder="1"/>
    <xf numFmtId="4" fontId="1" fillId="3" borderId="0" xfId="0" applyNumberFormat="1" applyFont="1" applyFill="1" applyBorder="1"/>
    <xf numFmtId="0" fontId="1" fillId="0" borderId="12" xfId="0" applyFont="1" applyBorder="1"/>
    <xf numFmtId="4" fontId="1" fillId="0" borderId="12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158"/>
  <sheetViews>
    <sheetView tabSelected="1" topLeftCell="B1" zoomScaleNormal="100" workbookViewId="0">
      <selection activeCell="G5" sqref="G5"/>
    </sheetView>
  </sheetViews>
  <sheetFormatPr defaultRowHeight="12.5" x14ac:dyDescent="0.25"/>
  <cols>
    <col min="1" max="1" width="0" style="1" hidden="1" customWidth="1"/>
    <col min="2" max="2" width="9" style="2" customWidth="1"/>
    <col min="3" max="3" width="8.81640625" style="2" customWidth="1"/>
    <col min="4" max="4" width="4" style="7" customWidth="1"/>
    <col min="5" max="5" width="20.453125" style="1" customWidth="1"/>
    <col min="6" max="6" width="13.453125" style="1" customWidth="1"/>
    <col min="7" max="7" width="13.54296875" style="1" customWidth="1"/>
    <col min="8" max="8" width="14.1796875" style="1" customWidth="1"/>
    <col min="9" max="9" width="15.81640625" style="4" bestFit="1" customWidth="1"/>
    <col min="10" max="10" width="13.81640625" style="1" customWidth="1"/>
    <col min="11" max="11" width="5.81640625" style="5" customWidth="1"/>
    <col min="12" max="12" width="16.1796875" style="1" bestFit="1" customWidth="1"/>
    <col min="13" max="13" width="14.1796875" style="1" hidden="1" customWidth="1"/>
    <col min="14" max="14" width="13.81640625" style="1" hidden="1" customWidth="1"/>
    <col min="15" max="15" width="12.81640625" style="1" hidden="1" customWidth="1"/>
    <col min="16" max="16" width="11.1796875" style="1" hidden="1" customWidth="1"/>
    <col min="17" max="17" width="9.1796875" style="1" customWidth="1"/>
    <col min="18" max="257" width="8.90625" style="1"/>
    <col min="258" max="258" width="9" style="1" customWidth="1"/>
    <col min="259" max="259" width="8.81640625" style="1" customWidth="1"/>
    <col min="260" max="260" width="4.54296875" style="1" customWidth="1"/>
    <col min="261" max="261" width="20.453125" style="1" customWidth="1"/>
    <col min="262" max="262" width="11.81640625" style="1" customWidth="1"/>
    <col min="263" max="263" width="13.453125" style="1" customWidth="1"/>
    <col min="264" max="264" width="13.81640625" style="1" bestFit="1" customWidth="1"/>
    <col min="265" max="265" width="15.81640625" style="1" bestFit="1" customWidth="1"/>
    <col min="266" max="266" width="12.1796875" style="1" customWidth="1"/>
    <col min="267" max="267" width="5.81640625" style="1" customWidth="1"/>
    <col min="268" max="268" width="16.1796875" style="1" bestFit="1" customWidth="1"/>
    <col min="269" max="269" width="14.1796875" style="1" customWidth="1"/>
    <col min="270" max="270" width="13.81640625" style="1" customWidth="1"/>
    <col min="271" max="271" width="12.81640625" style="1" customWidth="1"/>
    <col min="272" max="272" width="11.1796875" style="1" customWidth="1"/>
    <col min="273" max="273" width="9.1796875" style="1" customWidth="1"/>
    <col min="274" max="513" width="8.90625" style="1"/>
    <col min="514" max="514" width="9" style="1" customWidth="1"/>
    <col min="515" max="515" width="8.81640625" style="1" customWidth="1"/>
    <col min="516" max="516" width="4.54296875" style="1" customWidth="1"/>
    <col min="517" max="517" width="20.453125" style="1" customWidth="1"/>
    <col min="518" max="518" width="11.81640625" style="1" customWidth="1"/>
    <col min="519" max="519" width="13.453125" style="1" customWidth="1"/>
    <col min="520" max="520" width="13.81640625" style="1" bestFit="1" customWidth="1"/>
    <col min="521" max="521" width="15.81640625" style="1" bestFit="1" customWidth="1"/>
    <col min="522" max="522" width="12.1796875" style="1" customWidth="1"/>
    <col min="523" max="523" width="5.81640625" style="1" customWidth="1"/>
    <col min="524" max="524" width="16.1796875" style="1" bestFit="1" customWidth="1"/>
    <col min="525" max="525" width="14.1796875" style="1" customWidth="1"/>
    <col min="526" max="526" width="13.81640625" style="1" customWidth="1"/>
    <col min="527" max="527" width="12.81640625" style="1" customWidth="1"/>
    <col min="528" max="528" width="11.1796875" style="1" customWidth="1"/>
    <col min="529" max="529" width="9.1796875" style="1" customWidth="1"/>
    <col min="530" max="769" width="8.90625" style="1"/>
    <col min="770" max="770" width="9" style="1" customWidth="1"/>
    <col min="771" max="771" width="8.81640625" style="1" customWidth="1"/>
    <col min="772" max="772" width="4.54296875" style="1" customWidth="1"/>
    <col min="773" max="773" width="20.453125" style="1" customWidth="1"/>
    <col min="774" max="774" width="11.81640625" style="1" customWidth="1"/>
    <col min="775" max="775" width="13.453125" style="1" customWidth="1"/>
    <col min="776" max="776" width="13.81640625" style="1" bestFit="1" customWidth="1"/>
    <col min="777" max="777" width="15.81640625" style="1" bestFit="1" customWidth="1"/>
    <col min="778" max="778" width="12.1796875" style="1" customWidth="1"/>
    <col min="779" max="779" width="5.81640625" style="1" customWidth="1"/>
    <col min="780" max="780" width="16.1796875" style="1" bestFit="1" customWidth="1"/>
    <col min="781" max="781" width="14.1796875" style="1" customWidth="1"/>
    <col min="782" max="782" width="13.81640625" style="1" customWidth="1"/>
    <col min="783" max="783" width="12.81640625" style="1" customWidth="1"/>
    <col min="784" max="784" width="11.1796875" style="1" customWidth="1"/>
    <col min="785" max="785" width="9.1796875" style="1" customWidth="1"/>
    <col min="786" max="1025" width="8.90625" style="1"/>
    <col min="1026" max="1026" width="9" style="1" customWidth="1"/>
    <col min="1027" max="1027" width="8.81640625" style="1" customWidth="1"/>
    <col min="1028" max="1028" width="4.54296875" style="1" customWidth="1"/>
    <col min="1029" max="1029" width="20.453125" style="1" customWidth="1"/>
    <col min="1030" max="1030" width="11.81640625" style="1" customWidth="1"/>
    <col min="1031" max="1031" width="13.453125" style="1" customWidth="1"/>
    <col min="1032" max="1032" width="13.81640625" style="1" bestFit="1" customWidth="1"/>
    <col min="1033" max="1033" width="15.81640625" style="1" bestFit="1" customWidth="1"/>
    <col min="1034" max="1034" width="12.1796875" style="1" customWidth="1"/>
    <col min="1035" max="1035" width="5.81640625" style="1" customWidth="1"/>
    <col min="1036" max="1036" width="16.1796875" style="1" bestFit="1" customWidth="1"/>
    <col min="1037" max="1037" width="14.1796875" style="1" customWidth="1"/>
    <col min="1038" max="1038" width="13.81640625" style="1" customWidth="1"/>
    <col min="1039" max="1039" width="12.81640625" style="1" customWidth="1"/>
    <col min="1040" max="1040" width="11.1796875" style="1" customWidth="1"/>
    <col min="1041" max="1041" width="9.1796875" style="1" customWidth="1"/>
    <col min="1042" max="1281" width="8.90625" style="1"/>
    <col min="1282" max="1282" width="9" style="1" customWidth="1"/>
    <col min="1283" max="1283" width="8.81640625" style="1" customWidth="1"/>
    <col min="1284" max="1284" width="4.54296875" style="1" customWidth="1"/>
    <col min="1285" max="1285" width="20.453125" style="1" customWidth="1"/>
    <col min="1286" max="1286" width="11.81640625" style="1" customWidth="1"/>
    <col min="1287" max="1287" width="13.453125" style="1" customWidth="1"/>
    <col min="1288" max="1288" width="13.81640625" style="1" bestFit="1" customWidth="1"/>
    <col min="1289" max="1289" width="15.81640625" style="1" bestFit="1" customWidth="1"/>
    <col min="1290" max="1290" width="12.1796875" style="1" customWidth="1"/>
    <col min="1291" max="1291" width="5.81640625" style="1" customWidth="1"/>
    <col min="1292" max="1292" width="16.1796875" style="1" bestFit="1" customWidth="1"/>
    <col min="1293" max="1293" width="14.1796875" style="1" customWidth="1"/>
    <col min="1294" max="1294" width="13.81640625" style="1" customWidth="1"/>
    <col min="1295" max="1295" width="12.81640625" style="1" customWidth="1"/>
    <col min="1296" max="1296" width="11.1796875" style="1" customWidth="1"/>
    <col min="1297" max="1297" width="9.1796875" style="1" customWidth="1"/>
    <col min="1298" max="1537" width="8.90625" style="1"/>
    <col min="1538" max="1538" width="9" style="1" customWidth="1"/>
    <col min="1539" max="1539" width="8.81640625" style="1" customWidth="1"/>
    <col min="1540" max="1540" width="4.54296875" style="1" customWidth="1"/>
    <col min="1541" max="1541" width="20.453125" style="1" customWidth="1"/>
    <col min="1542" max="1542" width="11.81640625" style="1" customWidth="1"/>
    <col min="1543" max="1543" width="13.453125" style="1" customWidth="1"/>
    <col min="1544" max="1544" width="13.81640625" style="1" bestFit="1" customWidth="1"/>
    <col min="1545" max="1545" width="15.81640625" style="1" bestFit="1" customWidth="1"/>
    <col min="1546" max="1546" width="12.1796875" style="1" customWidth="1"/>
    <col min="1547" max="1547" width="5.81640625" style="1" customWidth="1"/>
    <col min="1548" max="1548" width="16.1796875" style="1" bestFit="1" customWidth="1"/>
    <col min="1549" max="1549" width="14.1796875" style="1" customWidth="1"/>
    <col min="1550" max="1550" width="13.81640625" style="1" customWidth="1"/>
    <col min="1551" max="1551" width="12.81640625" style="1" customWidth="1"/>
    <col min="1552" max="1552" width="11.1796875" style="1" customWidth="1"/>
    <col min="1553" max="1553" width="9.1796875" style="1" customWidth="1"/>
    <col min="1554" max="1793" width="8.90625" style="1"/>
    <col min="1794" max="1794" width="9" style="1" customWidth="1"/>
    <col min="1795" max="1795" width="8.81640625" style="1" customWidth="1"/>
    <col min="1796" max="1796" width="4.54296875" style="1" customWidth="1"/>
    <col min="1797" max="1797" width="20.453125" style="1" customWidth="1"/>
    <col min="1798" max="1798" width="11.81640625" style="1" customWidth="1"/>
    <col min="1799" max="1799" width="13.453125" style="1" customWidth="1"/>
    <col min="1800" max="1800" width="13.81640625" style="1" bestFit="1" customWidth="1"/>
    <col min="1801" max="1801" width="15.81640625" style="1" bestFit="1" customWidth="1"/>
    <col min="1802" max="1802" width="12.1796875" style="1" customWidth="1"/>
    <col min="1803" max="1803" width="5.81640625" style="1" customWidth="1"/>
    <col min="1804" max="1804" width="16.1796875" style="1" bestFit="1" customWidth="1"/>
    <col min="1805" max="1805" width="14.1796875" style="1" customWidth="1"/>
    <col min="1806" max="1806" width="13.81640625" style="1" customWidth="1"/>
    <col min="1807" max="1807" width="12.81640625" style="1" customWidth="1"/>
    <col min="1808" max="1808" width="11.1796875" style="1" customWidth="1"/>
    <col min="1809" max="1809" width="9.1796875" style="1" customWidth="1"/>
    <col min="1810" max="2049" width="8.90625" style="1"/>
    <col min="2050" max="2050" width="9" style="1" customWidth="1"/>
    <col min="2051" max="2051" width="8.81640625" style="1" customWidth="1"/>
    <col min="2052" max="2052" width="4.54296875" style="1" customWidth="1"/>
    <col min="2053" max="2053" width="20.453125" style="1" customWidth="1"/>
    <col min="2054" max="2054" width="11.81640625" style="1" customWidth="1"/>
    <col min="2055" max="2055" width="13.453125" style="1" customWidth="1"/>
    <col min="2056" max="2056" width="13.81640625" style="1" bestFit="1" customWidth="1"/>
    <col min="2057" max="2057" width="15.81640625" style="1" bestFit="1" customWidth="1"/>
    <col min="2058" max="2058" width="12.1796875" style="1" customWidth="1"/>
    <col min="2059" max="2059" width="5.81640625" style="1" customWidth="1"/>
    <col min="2060" max="2060" width="16.1796875" style="1" bestFit="1" customWidth="1"/>
    <col min="2061" max="2061" width="14.1796875" style="1" customWidth="1"/>
    <col min="2062" max="2062" width="13.81640625" style="1" customWidth="1"/>
    <col min="2063" max="2063" width="12.81640625" style="1" customWidth="1"/>
    <col min="2064" max="2064" width="11.1796875" style="1" customWidth="1"/>
    <col min="2065" max="2065" width="9.1796875" style="1" customWidth="1"/>
    <col min="2066" max="2305" width="8.90625" style="1"/>
    <col min="2306" max="2306" width="9" style="1" customWidth="1"/>
    <col min="2307" max="2307" width="8.81640625" style="1" customWidth="1"/>
    <col min="2308" max="2308" width="4.54296875" style="1" customWidth="1"/>
    <col min="2309" max="2309" width="20.453125" style="1" customWidth="1"/>
    <col min="2310" max="2310" width="11.81640625" style="1" customWidth="1"/>
    <col min="2311" max="2311" width="13.453125" style="1" customWidth="1"/>
    <col min="2312" max="2312" width="13.81640625" style="1" bestFit="1" customWidth="1"/>
    <col min="2313" max="2313" width="15.81640625" style="1" bestFit="1" customWidth="1"/>
    <col min="2314" max="2314" width="12.1796875" style="1" customWidth="1"/>
    <col min="2315" max="2315" width="5.81640625" style="1" customWidth="1"/>
    <col min="2316" max="2316" width="16.1796875" style="1" bestFit="1" customWidth="1"/>
    <col min="2317" max="2317" width="14.1796875" style="1" customWidth="1"/>
    <col min="2318" max="2318" width="13.81640625" style="1" customWidth="1"/>
    <col min="2319" max="2319" width="12.81640625" style="1" customWidth="1"/>
    <col min="2320" max="2320" width="11.1796875" style="1" customWidth="1"/>
    <col min="2321" max="2321" width="9.1796875" style="1" customWidth="1"/>
    <col min="2322" max="2561" width="8.90625" style="1"/>
    <col min="2562" max="2562" width="9" style="1" customWidth="1"/>
    <col min="2563" max="2563" width="8.81640625" style="1" customWidth="1"/>
    <col min="2564" max="2564" width="4.54296875" style="1" customWidth="1"/>
    <col min="2565" max="2565" width="20.453125" style="1" customWidth="1"/>
    <col min="2566" max="2566" width="11.81640625" style="1" customWidth="1"/>
    <col min="2567" max="2567" width="13.453125" style="1" customWidth="1"/>
    <col min="2568" max="2568" width="13.81640625" style="1" bestFit="1" customWidth="1"/>
    <col min="2569" max="2569" width="15.81640625" style="1" bestFit="1" customWidth="1"/>
    <col min="2570" max="2570" width="12.1796875" style="1" customWidth="1"/>
    <col min="2571" max="2571" width="5.81640625" style="1" customWidth="1"/>
    <col min="2572" max="2572" width="16.1796875" style="1" bestFit="1" customWidth="1"/>
    <col min="2573" max="2573" width="14.1796875" style="1" customWidth="1"/>
    <col min="2574" max="2574" width="13.81640625" style="1" customWidth="1"/>
    <col min="2575" max="2575" width="12.81640625" style="1" customWidth="1"/>
    <col min="2576" max="2576" width="11.1796875" style="1" customWidth="1"/>
    <col min="2577" max="2577" width="9.1796875" style="1" customWidth="1"/>
    <col min="2578" max="2817" width="8.90625" style="1"/>
    <col min="2818" max="2818" width="9" style="1" customWidth="1"/>
    <col min="2819" max="2819" width="8.81640625" style="1" customWidth="1"/>
    <col min="2820" max="2820" width="4.54296875" style="1" customWidth="1"/>
    <col min="2821" max="2821" width="20.453125" style="1" customWidth="1"/>
    <col min="2822" max="2822" width="11.81640625" style="1" customWidth="1"/>
    <col min="2823" max="2823" width="13.453125" style="1" customWidth="1"/>
    <col min="2824" max="2824" width="13.81640625" style="1" bestFit="1" customWidth="1"/>
    <col min="2825" max="2825" width="15.81640625" style="1" bestFit="1" customWidth="1"/>
    <col min="2826" max="2826" width="12.1796875" style="1" customWidth="1"/>
    <col min="2827" max="2827" width="5.81640625" style="1" customWidth="1"/>
    <col min="2828" max="2828" width="16.1796875" style="1" bestFit="1" customWidth="1"/>
    <col min="2829" max="2829" width="14.1796875" style="1" customWidth="1"/>
    <col min="2830" max="2830" width="13.81640625" style="1" customWidth="1"/>
    <col min="2831" max="2831" width="12.81640625" style="1" customWidth="1"/>
    <col min="2832" max="2832" width="11.1796875" style="1" customWidth="1"/>
    <col min="2833" max="2833" width="9.1796875" style="1" customWidth="1"/>
    <col min="2834" max="3073" width="8.90625" style="1"/>
    <col min="3074" max="3074" width="9" style="1" customWidth="1"/>
    <col min="3075" max="3075" width="8.81640625" style="1" customWidth="1"/>
    <col min="3076" max="3076" width="4.54296875" style="1" customWidth="1"/>
    <col min="3077" max="3077" width="20.453125" style="1" customWidth="1"/>
    <col min="3078" max="3078" width="11.81640625" style="1" customWidth="1"/>
    <col min="3079" max="3079" width="13.453125" style="1" customWidth="1"/>
    <col min="3080" max="3080" width="13.81640625" style="1" bestFit="1" customWidth="1"/>
    <col min="3081" max="3081" width="15.81640625" style="1" bestFit="1" customWidth="1"/>
    <col min="3082" max="3082" width="12.1796875" style="1" customWidth="1"/>
    <col min="3083" max="3083" width="5.81640625" style="1" customWidth="1"/>
    <col min="3084" max="3084" width="16.1796875" style="1" bestFit="1" customWidth="1"/>
    <col min="3085" max="3085" width="14.1796875" style="1" customWidth="1"/>
    <col min="3086" max="3086" width="13.81640625" style="1" customWidth="1"/>
    <col min="3087" max="3087" width="12.81640625" style="1" customWidth="1"/>
    <col min="3088" max="3088" width="11.1796875" style="1" customWidth="1"/>
    <col min="3089" max="3089" width="9.1796875" style="1" customWidth="1"/>
    <col min="3090" max="3329" width="8.90625" style="1"/>
    <col min="3330" max="3330" width="9" style="1" customWidth="1"/>
    <col min="3331" max="3331" width="8.81640625" style="1" customWidth="1"/>
    <col min="3332" max="3332" width="4.54296875" style="1" customWidth="1"/>
    <col min="3333" max="3333" width="20.453125" style="1" customWidth="1"/>
    <col min="3334" max="3334" width="11.81640625" style="1" customWidth="1"/>
    <col min="3335" max="3335" width="13.453125" style="1" customWidth="1"/>
    <col min="3336" max="3336" width="13.81640625" style="1" bestFit="1" customWidth="1"/>
    <col min="3337" max="3337" width="15.81640625" style="1" bestFit="1" customWidth="1"/>
    <col min="3338" max="3338" width="12.1796875" style="1" customWidth="1"/>
    <col min="3339" max="3339" width="5.81640625" style="1" customWidth="1"/>
    <col min="3340" max="3340" width="16.1796875" style="1" bestFit="1" customWidth="1"/>
    <col min="3341" max="3341" width="14.1796875" style="1" customWidth="1"/>
    <col min="3342" max="3342" width="13.81640625" style="1" customWidth="1"/>
    <col min="3343" max="3343" width="12.81640625" style="1" customWidth="1"/>
    <col min="3344" max="3344" width="11.1796875" style="1" customWidth="1"/>
    <col min="3345" max="3345" width="9.1796875" style="1" customWidth="1"/>
    <col min="3346" max="3585" width="8.90625" style="1"/>
    <col min="3586" max="3586" width="9" style="1" customWidth="1"/>
    <col min="3587" max="3587" width="8.81640625" style="1" customWidth="1"/>
    <col min="3588" max="3588" width="4.54296875" style="1" customWidth="1"/>
    <col min="3589" max="3589" width="20.453125" style="1" customWidth="1"/>
    <col min="3590" max="3590" width="11.81640625" style="1" customWidth="1"/>
    <col min="3591" max="3591" width="13.453125" style="1" customWidth="1"/>
    <col min="3592" max="3592" width="13.81640625" style="1" bestFit="1" customWidth="1"/>
    <col min="3593" max="3593" width="15.81640625" style="1" bestFit="1" customWidth="1"/>
    <col min="3594" max="3594" width="12.1796875" style="1" customWidth="1"/>
    <col min="3595" max="3595" width="5.81640625" style="1" customWidth="1"/>
    <col min="3596" max="3596" width="16.1796875" style="1" bestFit="1" customWidth="1"/>
    <col min="3597" max="3597" width="14.1796875" style="1" customWidth="1"/>
    <col min="3598" max="3598" width="13.81640625" style="1" customWidth="1"/>
    <col min="3599" max="3599" width="12.81640625" style="1" customWidth="1"/>
    <col min="3600" max="3600" width="11.1796875" style="1" customWidth="1"/>
    <col min="3601" max="3601" width="9.1796875" style="1" customWidth="1"/>
    <col min="3602" max="3841" width="8.90625" style="1"/>
    <col min="3842" max="3842" width="9" style="1" customWidth="1"/>
    <col min="3843" max="3843" width="8.81640625" style="1" customWidth="1"/>
    <col min="3844" max="3844" width="4.54296875" style="1" customWidth="1"/>
    <col min="3845" max="3845" width="20.453125" style="1" customWidth="1"/>
    <col min="3846" max="3846" width="11.81640625" style="1" customWidth="1"/>
    <col min="3847" max="3847" width="13.453125" style="1" customWidth="1"/>
    <col min="3848" max="3848" width="13.81640625" style="1" bestFit="1" customWidth="1"/>
    <col min="3849" max="3849" width="15.81640625" style="1" bestFit="1" customWidth="1"/>
    <col min="3850" max="3850" width="12.1796875" style="1" customWidth="1"/>
    <col min="3851" max="3851" width="5.81640625" style="1" customWidth="1"/>
    <col min="3852" max="3852" width="16.1796875" style="1" bestFit="1" customWidth="1"/>
    <col min="3853" max="3853" width="14.1796875" style="1" customWidth="1"/>
    <col min="3854" max="3854" width="13.81640625" style="1" customWidth="1"/>
    <col min="3855" max="3855" width="12.81640625" style="1" customWidth="1"/>
    <col min="3856" max="3856" width="11.1796875" style="1" customWidth="1"/>
    <col min="3857" max="3857" width="9.1796875" style="1" customWidth="1"/>
    <col min="3858" max="4097" width="8.90625" style="1"/>
    <col min="4098" max="4098" width="9" style="1" customWidth="1"/>
    <col min="4099" max="4099" width="8.81640625" style="1" customWidth="1"/>
    <col min="4100" max="4100" width="4.54296875" style="1" customWidth="1"/>
    <col min="4101" max="4101" width="20.453125" style="1" customWidth="1"/>
    <col min="4102" max="4102" width="11.81640625" style="1" customWidth="1"/>
    <col min="4103" max="4103" width="13.453125" style="1" customWidth="1"/>
    <col min="4104" max="4104" width="13.81640625" style="1" bestFit="1" customWidth="1"/>
    <col min="4105" max="4105" width="15.81640625" style="1" bestFit="1" customWidth="1"/>
    <col min="4106" max="4106" width="12.1796875" style="1" customWidth="1"/>
    <col min="4107" max="4107" width="5.81640625" style="1" customWidth="1"/>
    <col min="4108" max="4108" width="16.1796875" style="1" bestFit="1" customWidth="1"/>
    <col min="4109" max="4109" width="14.1796875" style="1" customWidth="1"/>
    <col min="4110" max="4110" width="13.81640625" style="1" customWidth="1"/>
    <col min="4111" max="4111" width="12.81640625" style="1" customWidth="1"/>
    <col min="4112" max="4112" width="11.1796875" style="1" customWidth="1"/>
    <col min="4113" max="4113" width="9.1796875" style="1" customWidth="1"/>
    <col min="4114" max="4353" width="8.90625" style="1"/>
    <col min="4354" max="4354" width="9" style="1" customWidth="1"/>
    <col min="4355" max="4355" width="8.81640625" style="1" customWidth="1"/>
    <col min="4356" max="4356" width="4.54296875" style="1" customWidth="1"/>
    <col min="4357" max="4357" width="20.453125" style="1" customWidth="1"/>
    <col min="4358" max="4358" width="11.81640625" style="1" customWidth="1"/>
    <col min="4359" max="4359" width="13.453125" style="1" customWidth="1"/>
    <col min="4360" max="4360" width="13.81640625" style="1" bestFit="1" customWidth="1"/>
    <col min="4361" max="4361" width="15.81640625" style="1" bestFit="1" customWidth="1"/>
    <col min="4362" max="4362" width="12.1796875" style="1" customWidth="1"/>
    <col min="4363" max="4363" width="5.81640625" style="1" customWidth="1"/>
    <col min="4364" max="4364" width="16.1796875" style="1" bestFit="1" customWidth="1"/>
    <col min="4365" max="4365" width="14.1796875" style="1" customWidth="1"/>
    <col min="4366" max="4366" width="13.81640625" style="1" customWidth="1"/>
    <col min="4367" max="4367" width="12.81640625" style="1" customWidth="1"/>
    <col min="4368" max="4368" width="11.1796875" style="1" customWidth="1"/>
    <col min="4369" max="4369" width="9.1796875" style="1" customWidth="1"/>
    <col min="4370" max="4609" width="8.90625" style="1"/>
    <col min="4610" max="4610" width="9" style="1" customWidth="1"/>
    <col min="4611" max="4611" width="8.81640625" style="1" customWidth="1"/>
    <col min="4612" max="4612" width="4.54296875" style="1" customWidth="1"/>
    <col min="4613" max="4613" width="20.453125" style="1" customWidth="1"/>
    <col min="4614" max="4614" width="11.81640625" style="1" customWidth="1"/>
    <col min="4615" max="4615" width="13.453125" style="1" customWidth="1"/>
    <col min="4616" max="4616" width="13.81640625" style="1" bestFit="1" customWidth="1"/>
    <col min="4617" max="4617" width="15.81640625" style="1" bestFit="1" customWidth="1"/>
    <col min="4618" max="4618" width="12.1796875" style="1" customWidth="1"/>
    <col min="4619" max="4619" width="5.81640625" style="1" customWidth="1"/>
    <col min="4620" max="4620" width="16.1796875" style="1" bestFit="1" customWidth="1"/>
    <col min="4621" max="4621" width="14.1796875" style="1" customWidth="1"/>
    <col min="4622" max="4622" width="13.81640625" style="1" customWidth="1"/>
    <col min="4623" max="4623" width="12.81640625" style="1" customWidth="1"/>
    <col min="4624" max="4624" width="11.1796875" style="1" customWidth="1"/>
    <col min="4625" max="4625" width="9.1796875" style="1" customWidth="1"/>
    <col min="4626" max="4865" width="8.90625" style="1"/>
    <col min="4866" max="4866" width="9" style="1" customWidth="1"/>
    <col min="4867" max="4867" width="8.81640625" style="1" customWidth="1"/>
    <col min="4868" max="4868" width="4.54296875" style="1" customWidth="1"/>
    <col min="4869" max="4869" width="20.453125" style="1" customWidth="1"/>
    <col min="4870" max="4870" width="11.81640625" style="1" customWidth="1"/>
    <col min="4871" max="4871" width="13.453125" style="1" customWidth="1"/>
    <col min="4872" max="4872" width="13.81640625" style="1" bestFit="1" customWidth="1"/>
    <col min="4873" max="4873" width="15.81640625" style="1" bestFit="1" customWidth="1"/>
    <col min="4874" max="4874" width="12.1796875" style="1" customWidth="1"/>
    <col min="4875" max="4875" width="5.81640625" style="1" customWidth="1"/>
    <col min="4876" max="4876" width="16.1796875" style="1" bestFit="1" customWidth="1"/>
    <col min="4877" max="4877" width="14.1796875" style="1" customWidth="1"/>
    <col min="4878" max="4878" width="13.81640625" style="1" customWidth="1"/>
    <col min="4879" max="4879" width="12.81640625" style="1" customWidth="1"/>
    <col min="4880" max="4880" width="11.1796875" style="1" customWidth="1"/>
    <col min="4881" max="4881" width="9.1796875" style="1" customWidth="1"/>
    <col min="4882" max="5121" width="8.90625" style="1"/>
    <col min="5122" max="5122" width="9" style="1" customWidth="1"/>
    <col min="5123" max="5123" width="8.81640625" style="1" customWidth="1"/>
    <col min="5124" max="5124" width="4.54296875" style="1" customWidth="1"/>
    <col min="5125" max="5125" width="20.453125" style="1" customWidth="1"/>
    <col min="5126" max="5126" width="11.81640625" style="1" customWidth="1"/>
    <col min="5127" max="5127" width="13.453125" style="1" customWidth="1"/>
    <col min="5128" max="5128" width="13.81640625" style="1" bestFit="1" customWidth="1"/>
    <col min="5129" max="5129" width="15.81640625" style="1" bestFit="1" customWidth="1"/>
    <col min="5130" max="5130" width="12.1796875" style="1" customWidth="1"/>
    <col min="5131" max="5131" width="5.81640625" style="1" customWidth="1"/>
    <col min="5132" max="5132" width="16.1796875" style="1" bestFit="1" customWidth="1"/>
    <col min="5133" max="5133" width="14.1796875" style="1" customWidth="1"/>
    <col min="5134" max="5134" width="13.81640625" style="1" customWidth="1"/>
    <col min="5135" max="5135" width="12.81640625" style="1" customWidth="1"/>
    <col min="5136" max="5136" width="11.1796875" style="1" customWidth="1"/>
    <col min="5137" max="5137" width="9.1796875" style="1" customWidth="1"/>
    <col min="5138" max="5377" width="8.90625" style="1"/>
    <col min="5378" max="5378" width="9" style="1" customWidth="1"/>
    <col min="5379" max="5379" width="8.81640625" style="1" customWidth="1"/>
    <col min="5380" max="5380" width="4.54296875" style="1" customWidth="1"/>
    <col min="5381" max="5381" width="20.453125" style="1" customWidth="1"/>
    <col min="5382" max="5382" width="11.81640625" style="1" customWidth="1"/>
    <col min="5383" max="5383" width="13.453125" style="1" customWidth="1"/>
    <col min="5384" max="5384" width="13.81640625" style="1" bestFit="1" customWidth="1"/>
    <col min="5385" max="5385" width="15.81640625" style="1" bestFit="1" customWidth="1"/>
    <col min="5386" max="5386" width="12.1796875" style="1" customWidth="1"/>
    <col min="5387" max="5387" width="5.81640625" style="1" customWidth="1"/>
    <col min="5388" max="5388" width="16.1796875" style="1" bestFit="1" customWidth="1"/>
    <col min="5389" max="5389" width="14.1796875" style="1" customWidth="1"/>
    <col min="5390" max="5390" width="13.81640625" style="1" customWidth="1"/>
    <col min="5391" max="5391" width="12.81640625" style="1" customWidth="1"/>
    <col min="5392" max="5392" width="11.1796875" style="1" customWidth="1"/>
    <col min="5393" max="5393" width="9.1796875" style="1" customWidth="1"/>
    <col min="5394" max="5633" width="8.90625" style="1"/>
    <col min="5634" max="5634" width="9" style="1" customWidth="1"/>
    <col min="5635" max="5635" width="8.81640625" style="1" customWidth="1"/>
    <col min="5636" max="5636" width="4.54296875" style="1" customWidth="1"/>
    <col min="5637" max="5637" width="20.453125" style="1" customWidth="1"/>
    <col min="5638" max="5638" width="11.81640625" style="1" customWidth="1"/>
    <col min="5639" max="5639" width="13.453125" style="1" customWidth="1"/>
    <col min="5640" max="5640" width="13.81640625" style="1" bestFit="1" customWidth="1"/>
    <col min="5641" max="5641" width="15.81640625" style="1" bestFit="1" customWidth="1"/>
    <col min="5642" max="5642" width="12.1796875" style="1" customWidth="1"/>
    <col min="5643" max="5643" width="5.81640625" style="1" customWidth="1"/>
    <col min="5644" max="5644" width="16.1796875" style="1" bestFit="1" customWidth="1"/>
    <col min="5645" max="5645" width="14.1796875" style="1" customWidth="1"/>
    <col min="5646" max="5646" width="13.81640625" style="1" customWidth="1"/>
    <col min="5647" max="5647" width="12.81640625" style="1" customWidth="1"/>
    <col min="5648" max="5648" width="11.1796875" style="1" customWidth="1"/>
    <col min="5649" max="5649" width="9.1796875" style="1" customWidth="1"/>
    <col min="5650" max="5889" width="8.90625" style="1"/>
    <col min="5890" max="5890" width="9" style="1" customWidth="1"/>
    <col min="5891" max="5891" width="8.81640625" style="1" customWidth="1"/>
    <col min="5892" max="5892" width="4.54296875" style="1" customWidth="1"/>
    <col min="5893" max="5893" width="20.453125" style="1" customWidth="1"/>
    <col min="5894" max="5894" width="11.81640625" style="1" customWidth="1"/>
    <col min="5895" max="5895" width="13.453125" style="1" customWidth="1"/>
    <col min="5896" max="5896" width="13.81640625" style="1" bestFit="1" customWidth="1"/>
    <col min="5897" max="5897" width="15.81640625" style="1" bestFit="1" customWidth="1"/>
    <col min="5898" max="5898" width="12.1796875" style="1" customWidth="1"/>
    <col min="5899" max="5899" width="5.81640625" style="1" customWidth="1"/>
    <col min="5900" max="5900" width="16.1796875" style="1" bestFit="1" customWidth="1"/>
    <col min="5901" max="5901" width="14.1796875" style="1" customWidth="1"/>
    <col min="5902" max="5902" width="13.81640625" style="1" customWidth="1"/>
    <col min="5903" max="5903" width="12.81640625" style="1" customWidth="1"/>
    <col min="5904" max="5904" width="11.1796875" style="1" customWidth="1"/>
    <col min="5905" max="5905" width="9.1796875" style="1" customWidth="1"/>
    <col min="5906" max="6145" width="8.90625" style="1"/>
    <col min="6146" max="6146" width="9" style="1" customWidth="1"/>
    <col min="6147" max="6147" width="8.81640625" style="1" customWidth="1"/>
    <col min="6148" max="6148" width="4.54296875" style="1" customWidth="1"/>
    <col min="6149" max="6149" width="20.453125" style="1" customWidth="1"/>
    <col min="6150" max="6150" width="11.81640625" style="1" customWidth="1"/>
    <col min="6151" max="6151" width="13.453125" style="1" customWidth="1"/>
    <col min="6152" max="6152" width="13.81640625" style="1" bestFit="1" customWidth="1"/>
    <col min="6153" max="6153" width="15.81640625" style="1" bestFit="1" customWidth="1"/>
    <col min="6154" max="6154" width="12.1796875" style="1" customWidth="1"/>
    <col min="6155" max="6155" width="5.81640625" style="1" customWidth="1"/>
    <col min="6156" max="6156" width="16.1796875" style="1" bestFit="1" customWidth="1"/>
    <col min="6157" max="6157" width="14.1796875" style="1" customWidth="1"/>
    <col min="6158" max="6158" width="13.81640625" style="1" customWidth="1"/>
    <col min="6159" max="6159" width="12.81640625" style="1" customWidth="1"/>
    <col min="6160" max="6160" width="11.1796875" style="1" customWidth="1"/>
    <col min="6161" max="6161" width="9.1796875" style="1" customWidth="1"/>
    <col min="6162" max="6401" width="8.90625" style="1"/>
    <col min="6402" max="6402" width="9" style="1" customWidth="1"/>
    <col min="6403" max="6403" width="8.81640625" style="1" customWidth="1"/>
    <col min="6404" max="6404" width="4.54296875" style="1" customWidth="1"/>
    <col min="6405" max="6405" width="20.453125" style="1" customWidth="1"/>
    <col min="6406" max="6406" width="11.81640625" style="1" customWidth="1"/>
    <col min="6407" max="6407" width="13.453125" style="1" customWidth="1"/>
    <col min="6408" max="6408" width="13.81640625" style="1" bestFit="1" customWidth="1"/>
    <col min="6409" max="6409" width="15.81640625" style="1" bestFit="1" customWidth="1"/>
    <col min="6410" max="6410" width="12.1796875" style="1" customWidth="1"/>
    <col min="6411" max="6411" width="5.81640625" style="1" customWidth="1"/>
    <col min="6412" max="6412" width="16.1796875" style="1" bestFit="1" customWidth="1"/>
    <col min="6413" max="6413" width="14.1796875" style="1" customWidth="1"/>
    <col min="6414" max="6414" width="13.81640625" style="1" customWidth="1"/>
    <col min="6415" max="6415" width="12.81640625" style="1" customWidth="1"/>
    <col min="6416" max="6416" width="11.1796875" style="1" customWidth="1"/>
    <col min="6417" max="6417" width="9.1796875" style="1" customWidth="1"/>
    <col min="6418" max="6657" width="8.90625" style="1"/>
    <col min="6658" max="6658" width="9" style="1" customWidth="1"/>
    <col min="6659" max="6659" width="8.81640625" style="1" customWidth="1"/>
    <col min="6660" max="6660" width="4.54296875" style="1" customWidth="1"/>
    <col min="6661" max="6661" width="20.453125" style="1" customWidth="1"/>
    <col min="6662" max="6662" width="11.81640625" style="1" customWidth="1"/>
    <col min="6663" max="6663" width="13.453125" style="1" customWidth="1"/>
    <col min="6664" max="6664" width="13.81640625" style="1" bestFit="1" customWidth="1"/>
    <col min="6665" max="6665" width="15.81640625" style="1" bestFit="1" customWidth="1"/>
    <col min="6666" max="6666" width="12.1796875" style="1" customWidth="1"/>
    <col min="6667" max="6667" width="5.81640625" style="1" customWidth="1"/>
    <col min="6668" max="6668" width="16.1796875" style="1" bestFit="1" customWidth="1"/>
    <col min="6669" max="6669" width="14.1796875" style="1" customWidth="1"/>
    <col min="6670" max="6670" width="13.81640625" style="1" customWidth="1"/>
    <col min="6671" max="6671" width="12.81640625" style="1" customWidth="1"/>
    <col min="6672" max="6672" width="11.1796875" style="1" customWidth="1"/>
    <col min="6673" max="6673" width="9.1796875" style="1" customWidth="1"/>
    <col min="6674" max="6913" width="8.90625" style="1"/>
    <col min="6914" max="6914" width="9" style="1" customWidth="1"/>
    <col min="6915" max="6915" width="8.81640625" style="1" customWidth="1"/>
    <col min="6916" max="6916" width="4.54296875" style="1" customWidth="1"/>
    <col min="6917" max="6917" width="20.453125" style="1" customWidth="1"/>
    <col min="6918" max="6918" width="11.81640625" style="1" customWidth="1"/>
    <col min="6919" max="6919" width="13.453125" style="1" customWidth="1"/>
    <col min="6920" max="6920" width="13.81640625" style="1" bestFit="1" customWidth="1"/>
    <col min="6921" max="6921" width="15.81640625" style="1" bestFit="1" customWidth="1"/>
    <col min="6922" max="6922" width="12.1796875" style="1" customWidth="1"/>
    <col min="6923" max="6923" width="5.81640625" style="1" customWidth="1"/>
    <col min="6924" max="6924" width="16.1796875" style="1" bestFit="1" customWidth="1"/>
    <col min="6925" max="6925" width="14.1796875" style="1" customWidth="1"/>
    <col min="6926" max="6926" width="13.81640625" style="1" customWidth="1"/>
    <col min="6927" max="6927" width="12.81640625" style="1" customWidth="1"/>
    <col min="6928" max="6928" width="11.1796875" style="1" customWidth="1"/>
    <col min="6929" max="6929" width="9.1796875" style="1" customWidth="1"/>
    <col min="6930" max="7169" width="8.90625" style="1"/>
    <col min="7170" max="7170" width="9" style="1" customWidth="1"/>
    <col min="7171" max="7171" width="8.81640625" style="1" customWidth="1"/>
    <col min="7172" max="7172" width="4.54296875" style="1" customWidth="1"/>
    <col min="7173" max="7173" width="20.453125" style="1" customWidth="1"/>
    <col min="7174" max="7174" width="11.81640625" style="1" customWidth="1"/>
    <col min="7175" max="7175" width="13.453125" style="1" customWidth="1"/>
    <col min="7176" max="7176" width="13.81640625" style="1" bestFit="1" customWidth="1"/>
    <col min="7177" max="7177" width="15.81640625" style="1" bestFit="1" customWidth="1"/>
    <col min="7178" max="7178" width="12.1796875" style="1" customWidth="1"/>
    <col min="7179" max="7179" width="5.81640625" style="1" customWidth="1"/>
    <col min="7180" max="7180" width="16.1796875" style="1" bestFit="1" customWidth="1"/>
    <col min="7181" max="7181" width="14.1796875" style="1" customWidth="1"/>
    <col min="7182" max="7182" width="13.81640625" style="1" customWidth="1"/>
    <col min="7183" max="7183" width="12.81640625" style="1" customWidth="1"/>
    <col min="7184" max="7184" width="11.1796875" style="1" customWidth="1"/>
    <col min="7185" max="7185" width="9.1796875" style="1" customWidth="1"/>
    <col min="7186" max="7425" width="8.90625" style="1"/>
    <col min="7426" max="7426" width="9" style="1" customWidth="1"/>
    <col min="7427" max="7427" width="8.81640625" style="1" customWidth="1"/>
    <col min="7428" max="7428" width="4.54296875" style="1" customWidth="1"/>
    <col min="7429" max="7429" width="20.453125" style="1" customWidth="1"/>
    <col min="7430" max="7430" width="11.81640625" style="1" customWidth="1"/>
    <col min="7431" max="7431" width="13.453125" style="1" customWidth="1"/>
    <col min="7432" max="7432" width="13.81640625" style="1" bestFit="1" customWidth="1"/>
    <col min="7433" max="7433" width="15.81640625" style="1" bestFit="1" customWidth="1"/>
    <col min="7434" max="7434" width="12.1796875" style="1" customWidth="1"/>
    <col min="7435" max="7435" width="5.81640625" style="1" customWidth="1"/>
    <col min="7436" max="7436" width="16.1796875" style="1" bestFit="1" customWidth="1"/>
    <col min="7437" max="7437" width="14.1796875" style="1" customWidth="1"/>
    <col min="7438" max="7438" width="13.81640625" style="1" customWidth="1"/>
    <col min="7439" max="7439" width="12.81640625" style="1" customWidth="1"/>
    <col min="7440" max="7440" width="11.1796875" style="1" customWidth="1"/>
    <col min="7441" max="7441" width="9.1796875" style="1" customWidth="1"/>
    <col min="7442" max="7681" width="8.90625" style="1"/>
    <col min="7682" max="7682" width="9" style="1" customWidth="1"/>
    <col min="7683" max="7683" width="8.81640625" style="1" customWidth="1"/>
    <col min="7684" max="7684" width="4.54296875" style="1" customWidth="1"/>
    <col min="7685" max="7685" width="20.453125" style="1" customWidth="1"/>
    <col min="7686" max="7686" width="11.81640625" style="1" customWidth="1"/>
    <col min="7687" max="7687" width="13.453125" style="1" customWidth="1"/>
    <col min="7688" max="7688" width="13.81640625" style="1" bestFit="1" customWidth="1"/>
    <col min="7689" max="7689" width="15.81640625" style="1" bestFit="1" customWidth="1"/>
    <col min="7690" max="7690" width="12.1796875" style="1" customWidth="1"/>
    <col min="7691" max="7691" width="5.81640625" style="1" customWidth="1"/>
    <col min="7692" max="7692" width="16.1796875" style="1" bestFit="1" customWidth="1"/>
    <col min="7693" max="7693" width="14.1796875" style="1" customWidth="1"/>
    <col min="7694" max="7694" width="13.81640625" style="1" customWidth="1"/>
    <col min="7695" max="7695" width="12.81640625" style="1" customWidth="1"/>
    <col min="7696" max="7696" width="11.1796875" style="1" customWidth="1"/>
    <col min="7697" max="7697" width="9.1796875" style="1" customWidth="1"/>
    <col min="7698" max="7937" width="8.90625" style="1"/>
    <col min="7938" max="7938" width="9" style="1" customWidth="1"/>
    <col min="7939" max="7939" width="8.81640625" style="1" customWidth="1"/>
    <col min="7940" max="7940" width="4.54296875" style="1" customWidth="1"/>
    <col min="7941" max="7941" width="20.453125" style="1" customWidth="1"/>
    <col min="7942" max="7942" width="11.81640625" style="1" customWidth="1"/>
    <col min="7943" max="7943" width="13.453125" style="1" customWidth="1"/>
    <col min="7944" max="7944" width="13.81640625" style="1" bestFit="1" customWidth="1"/>
    <col min="7945" max="7945" width="15.81640625" style="1" bestFit="1" customWidth="1"/>
    <col min="7946" max="7946" width="12.1796875" style="1" customWidth="1"/>
    <col min="7947" max="7947" width="5.81640625" style="1" customWidth="1"/>
    <col min="7948" max="7948" width="16.1796875" style="1" bestFit="1" customWidth="1"/>
    <col min="7949" max="7949" width="14.1796875" style="1" customWidth="1"/>
    <col min="7950" max="7950" width="13.81640625" style="1" customWidth="1"/>
    <col min="7951" max="7951" width="12.81640625" style="1" customWidth="1"/>
    <col min="7952" max="7952" width="11.1796875" style="1" customWidth="1"/>
    <col min="7953" max="7953" width="9.1796875" style="1" customWidth="1"/>
    <col min="7954" max="8193" width="8.90625" style="1"/>
    <col min="8194" max="8194" width="9" style="1" customWidth="1"/>
    <col min="8195" max="8195" width="8.81640625" style="1" customWidth="1"/>
    <col min="8196" max="8196" width="4.54296875" style="1" customWidth="1"/>
    <col min="8197" max="8197" width="20.453125" style="1" customWidth="1"/>
    <col min="8198" max="8198" width="11.81640625" style="1" customWidth="1"/>
    <col min="8199" max="8199" width="13.453125" style="1" customWidth="1"/>
    <col min="8200" max="8200" width="13.81640625" style="1" bestFit="1" customWidth="1"/>
    <col min="8201" max="8201" width="15.81640625" style="1" bestFit="1" customWidth="1"/>
    <col min="8202" max="8202" width="12.1796875" style="1" customWidth="1"/>
    <col min="8203" max="8203" width="5.81640625" style="1" customWidth="1"/>
    <col min="8204" max="8204" width="16.1796875" style="1" bestFit="1" customWidth="1"/>
    <col min="8205" max="8205" width="14.1796875" style="1" customWidth="1"/>
    <col min="8206" max="8206" width="13.81640625" style="1" customWidth="1"/>
    <col min="8207" max="8207" width="12.81640625" style="1" customWidth="1"/>
    <col min="8208" max="8208" width="11.1796875" style="1" customWidth="1"/>
    <col min="8209" max="8209" width="9.1796875" style="1" customWidth="1"/>
    <col min="8210" max="8449" width="8.90625" style="1"/>
    <col min="8450" max="8450" width="9" style="1" customWidth="1"/>
    <col min="8451" max="8451" width="8.81640625" style="1" customWidth="1"/>
    <col min="8452" max="8452" width="4.54296875" style="1" customWidth="1"/>
    <col min="8453" max="8453" width="20.453125" style="1" customWidth="1"/>
    <col min="8454" max="8454" width="11.81640625" style="1" customWidth="1"/>
    <col min="8455" max="8455" width="13.453125" style="1" customWidth="1"/>
    <col min="8456" max="8456" width="13.81640625" style="1" bestFit="1" customWidth="1"/>
    <col min="8457" max="8457" width="15.81640625" style="1" bestFit="1" customWidth="1"/>
    <col min="8458" max="8458" width="12.1796875" style="1" customWidth="1"/>
    <col min="8459" max="8459" width="5.81640625" style="1" customWidth="1"/>
    <col min="8460" max="8460" width="16.1796875" style="1" bestFit="1" customWidth="1"/>
    <col min="8461" max="8461" width="14.1796875" style="1" customWidth="1"/>
    <col min="8462" max="8462" width="13.81640625" style="1" customWidth="1"/>
    <col min="8463" max="8463" width="12.81640625" style="1" customWidth="1"/>
    <col min="8464" max="8464" width="11.1796875" style="1" customWidth="1"/>
    <col min="8465" max="8465" width="9.1796875" style="1" customWidth="1"/>
    <col min="8466" max="8705" width="8.90625" style="1"/>
    <col min="8706" max="8706" width="9" style="1" customWidth="1"/>
    <col min="8707" max="8707" width="8.81640625" style="1" customWidth="1"/>
    <col min="8708" max="8708" width="4.54296875" style="1" customWidth="1"/>
    <col min="8709" max="8709" width="20.453125" style="1" customWidth="1"/>
    <col min="8710" max="8710" width="11.81640625" style="1" customWidth="1"/>
    <col min="8711" max="8711" width="13.453125" style="1" customWidth="1"/>
    <col min="8712" max="8712" width="13.81640625" style="1" bestFit="1" customWidth="1"/>
    <col min="8713" max="8713" width="15.81640625" style="1" bestFit="1" customWidth="1"/>
    <col min="8714" max="8714" width="12.1796875" style="1" customWidth="1"/>
    <col min="8715" max="8715" width="5.81640625" style="1" customWidth="1"/>
    <col min="8716" max="8716" width="16.1796875" style="1" bestFit="1" customWidth="1"/>
    <col min="8717" max="8717" width="14.1796875" style="1" customWidth="1"/>
    <col min="8718" max="8718" width="13.81640625" style="1" customWidth="1"/>
    <col min="8719" max="8719" width="12.81640625" style="1" customWidth="1"/>
    <col min="8720" max="8720" width="11.1796875" style="1" customWidth="1"/>
    <col min="8721" max="8721" width="9.1796875" style="1" customWidth="1"/>
    <col min="8722" max="8961" width="8.90625" style="1"/>
    <col min="8962" max="8962" width="9" style="1" customWidth="1"/>
    <col min="8963" max="8963" width="8.81640625" style="1" customWidth="1"/>
    <col min="8964" max="8964" width="4.54296875" style="1" customWidth="1"/>
    <col min="8965" max="8965" width="20.453125" style="1" customWidth="1"/>
    <col min="8966" max="8966" width="11.81640625" style="1" customWidth="1"/>
    <col min="8967" max="8967" width="13.453125" style="1" customWidth="1"/>
    <col min="8968" max="8968" width="13.81640625" style="1" bestFit="1" customWidth="1"/>
    <col min="8969" max="8969" width="15.81640625" style="1" bestFit="1" customWidth="1"/>
    <col min="8970" max="8970" width="12.1796875" style="1" customWidth="1"/>
    <col min="8971" max="8971" width="5.81640625" style="1" customWidth="1"/>
    <col min="8972" max="8972" width="16.1796875" style="1" bestFit="1" customWidth="1"/>
    <col min="8973" max="8973" width="14.1796875" style="1" customWidth="1"/>
    <col min="8974" max="8974" width="13.81640625" style="1" customWidth="1"/>
    <col min="8975" max="8975" width="12.81640625" style="1" customWidth="1"/>
    <col min="8976" max="8976" width="11.1796875" style="1" customWidth="1"/>
    <col min="8977" max="8977" width="9.1796875" style="1" customWidth="1"/>
    <col min="8978" max="9217" width="8.90625" style="1"/>
    <col min="9218" max="9218" width="9" style="1" customWidth="1"/>
    <col min="9219" max="9219" width="8.81640625" style="1" customWidth="1"/>
    <col min="9220" max="9220" width="4.54296875" style="1" customWidth="1"/>
    <col min="9221" max="9221" width="20.453125" style="1" customWidth="1"/>
    <col min="9222" max="9222" width="11.81640625" style="1" customWidth="1"/>
    <col min="9223" max="9223" width="13.453125" style="1" customWidth="1"/>
    <col min="9224" max="9224" width="13.81640625" style="1" bestFit="1" customWidth="1"/>
    <col min="9225" max="9225" width="15.81640625" style="1" bestFit="1" customWidth="1"/>
    <col min="9226" max="9226" width="12.1796875" style="1" customWidth="1"/>
    <col min="9227" max="9227" width="5.81640625" style="1" customWidth="1"/>
    <col min="9228" max="9228" width="16.1796875" style="1" bestFit="1" customWidth="1"/>
    <col min="9229" max="9229" width="14.1796875" style="1" customWidth="1"/>
    <col min="9230" max="9230" width="13.81640625" style="1" customWidth="1"/>
    <col min="9231" max="9231" width="12.81640625" style="1" customWidth="1"/>
    <col min="9232" max="9232" width="11.1796875" style="1" customWidth="1"/>
    <col min="9233" max="9233" width="9.1796875" style="1" customWidth="1"/>
    <col min="9234" max="9473" width="8.90625" style="1"/>
    <col min="9474" max="9474" width="9" style="1" customWidth="1"/>
    <col min="9475" max="9475" width="8.81640625" style="1" customWidth="1"/>
    <col min="9476" max="9476" width="4.54296875" style="1" customWidth="1"/>
    <col min="9477" max="9477" width="20.453125" style="1" customWidth="1"/>
    <col min="9478" max="9478" width="11.81640625" style="1" customWidth="1"/>
    <col min="9479" max="9479" width="13.453125" style="1" customWidth="1"/>
    <col min="9480" max="9480" width="13.81640625" style="1" bestFit="1" customWidth="1"/>
    <col min="9481" max="9481" width="15.81640625" style="1" bestFit="1" customWidth="1"/>
    <col min="9482" max="9482" width="12.1796875" style="1" customWidth="1"/>
    <col min="9483" max="9483" width="5.81640625" style="1" customWidth="1"/>
    <col min="9484" max="9484" width="16.1796875" style="1" bestFit="1" customWidth="1"/>
    <col min="9485" max="9485" width="14.1796875" style="1" customWidth="1"/>
    <col min="9486" max="9486" width="13.81640625" style="1" customWidth="1"/>
    <col min="9487" max="9487" width="12.81640625" style="1" customWidth="1"/>
    <col min="9488" max="9488" width="11.1796875" style="1" customWidth="1"/>
    <col min="9489" max="9489" width="9.1796875" style="1" customWidth="1"/>
    <col min="9490" max="9729" width="8.90625" style="1"/>
    <col min="9730" max="9730" width="9" style="1" customWidth="1"/>
    <col min="9731" max="9731" width="8.81640625" style="1" customWidth="1"/>
    <col min="9732" max="9732" width="4.54296875" style="1" customWidth="1"/>
    <col min="9733" max="9733" width="20.453125" style="1" customWidth="1"/>
    <col min="9734" max="9734" width="11.81640625" style="1" customWidth="1"/>
    <col min="9735" max="9735" width="13.453125" style="1" customWidth="1"/>
    <col min="9736" max="9736" width="13.81640625" style="1" bestFit="1" customWidth="1"/>
    <col min="9737" max="9737" width="15.81640625" style="1" bestFit="1" customWidth="1"/>
    <col min="9738" max="9738" width="12.1796875" style="1" customWidth="1"/>
    <col min="9739" max="9739" width="5.81640625" style="1" customWidth="1"/>
    <col min="9740" max="9740" width="16.1796875" style="1" bestFit="1" customWidth="1"/>
    <col min="9741" max="9741" width="14.1796875" style="1" customWidth="1"/>
    <col min="9742" max="9742" width="13.81640625" style="1" customWidth="1"/>
    <col min="9743" max="9743" width="12.81640625" style="1" customWidth="1"/>
    <col min="9744" max="9744" width="11.1796875" style="1" customWidth="1"/>
    <col min="9745" max="9745" width="9.1796875" style="1" customWidth="1"/>
    <col min="9746" max="9985" width="8.90625" style="1"/>
    <col min="9986" max="9986" width="9" style="1" customWidth="1"/>
    <col min="9987" max="9987" width="8.81640625" style="1" customWidth="1"/>
    <col min="9988" max="9988" width="4.54296875" style="1" customWidth="1"/>
    <col min="9989" max="9989" width="20.453125" style="1" customWidth="1"/>
    <col min="9990" max="9990" width="11.81640625" style="1" customWidth="1"/>
    <col min="9991" max="9991" width="13.453125" style="1" customWidth="1"/>
    <col min="9992" max="9992" width="13.81640625" style="1" bestFit="1" customWidth="1"/>
    <col min="9993" max="9993" width="15.81640625" style="1" bestFit="1" customWidth="1"/>
    <col min="9994" max="9994" width="12.1796875" style="1" customWidth="1"/>
    <col min="9995" max="9995" width="5.81640625" style="1" customWidth="1"/>
    <col min="9996" max="9996" width="16.1796875" style="1" bestFit="1" customWidth="1"/>
    <col min="9997" max="9997" width="14.1796875" style="1" customWidth="1"/>
    <col min="9998" max="9998" width="13.81640625" style="1" customWidth="1"/>
    <col min="9999" max="9999" width="12.81640625" style="1" customWidth="1"/>
    <col min="10000" max="10000" width="11.1796875" style="1" customWidth="1"/>
    <col min="10001" max="10001" width="9.1796875" style="1" customWidth="1"/>
    <col min="10002" max="10241" width="8.90625" style="1"/>
    <col min="10242" max="10242" width="9" style="1" customWidth="1"/>
    <col min="10243" max="10243" width="8.81640625" style="1" customWidth="1"/>
    <col min="10244" max="10244" width="4.54296875" style="1" customWidth="1"/>
    <col min="10245" max="10245" width="20.453125" style="1" customWidth="1"/>
    <col min="10246" max="10246" width="11.81640625" style="1" customWidth="1"/>
    <col min="10247" max="10247" width="13.453125" style="1" customWidth="1"/>
    <col min="10248" max="10248" width="13.81640625" style="1" bestFit="1" customWidth="1"/>
    <col min="10249" max="10249" width="15.81640625" style="1" bestFit="1" customWidth="1"/>
    <col min="10250" max="10250" width="12.1796875" style="1" customWidth="1"/>
    <col min="10251" max="10251" width="5.81640625" style="1" customWidth="1"/>
    <col min="10252" max="10252" width="16.1796875" style="1" bestFit="1" customWidth="1"/>
    <col min="10253" max="10253" width="14.1796875" style="1" customWidth="1"/>
    <col min="10254" max="10254" width="13.81640625" style="1" customWidth="1"/>
    <col min="10255" max="10255" width="12.81640625" style="1" customWidth="1"/>
    <col min="10256" max="10256" width="11.1796875" style="1" customWidth="1"/>
    <col min="10257" max="10257" width="9.1796875" style="1" customWidth="1"/>
    <col min="10258" max="10497" width="8.90625" style="1"/>
    <col min="10498" max="10498" width="9" style="1" customWidth="1"/>
    <col min="10499" max="10499" width="8.81640625" style="1" customWidth="1"/>
    <col min="10500" max="10500" width="4.54296875" style="1" customWidth="1"/>
    <col min="10501" max="10501" width="20.453125" style="1" customWidth="1"/>
    <col min="10502" max="10502" width="11.81640625" style="1" customWidth="1"/>
    <col min="10503" max="10503" width="13.453125" style="1" customWidth="1"/>
    <col min="10504" max="10504" width="13.81640625" style="1" bestFit="1" customWidth="1"/>
    <col min="10505" max="10505" width="15.81640625" style="1" bestFit="1" customWidth="1"/>
    <col min="10506" max="10506" width="12.1796875" style="1" customWidth="1"/>
    <col min="10507" max="10507" width="5.81640625" style="1" customWidth="1"/>
    <col min="10508" max="10508" width="16.1796875" style="1" bestFit="1" customWidth="1"/>
    <col min="10509" max="10509" width="14.1796875" style="1" customWidth="1"/>
    <col min="10510" max="10510" width="13.81640625" style="1" customWidth="1"/>
    <col min="10511" max="10511" width="12.81640625" style="1" customWidth="1"/>
    <col min="10512" max="10512" width="11.1796875" style="1" customWidth="1"/>
    <col min="10513" max="10513" width="9.1796875" style="1" customWidth="1"/>
    <col min="10514" max="10753" width="8.90625" style="1"/>
    <col min="10754" max="10754" width="9" style="1" customWidth="1"/>
    <col min="10755" max="10755" width="8.81640625" style="1" customWidth="1"/>
    <col min="10756" max="10756" width="4.54296875" style="1" customWidth="1"/>
    <col min="10757" max="10757" width="20.453125" style="1" customWidth="1"/>
    <col min="10758" max="10758" width="11.81640625" style="1" customWidth="1"/>
    <col min="10759" max="10759" width="13.453125" style="1" customWidth="1"/>
    <col min="10760" max="10760" width="13.81640625" style="1" bestFit="1" customWidth="1"/>
    <col min="10761" max="10761" width="15.81640625" style="1" bestFit="1" customWidth="1"/>
    <col min="10762" max="10762" width="12.1796875" style="1" customWidth="1"/>
    <col min="10763" max="10763" width="5.81640625" style="1" customWidth="1"/>
    <col min="10764" max="10764" width="16.1796875" style="1" bestFit="1" customWidth="1"/>
    <col min="10765" max="10765" width="14.1796875" style="1" customWidth="1"/>
    <col min="10766" max="10766" width="13.81640625" style="1" customWidth="1"/>
    <col min="10767" max="10767" width="12.81640625" style="1" customWidth="1"/>
    <col min="10768" max="10768" width="11.1796875" style="1" customWidth="1"/>
    <col min="10769" max="10769" width="9.1796875" style="1" customWidth="1"/>
    <col min="10770" max="11009" width="8.90625" style="1"/>
    <col min="11010" max="11010" width="9" style="1" customWidth="1"/>
    <col min="11011" max="11011" width="8.81640625" style="1" customWidth="1"/>
    <col min="11012" max="11012" width="4.54296875" style="1" customWidth="1"/>
    <col min="11013" max="11013" width="20.453125" style="1" customWidth="1"/>
    <col min="11014" max="11014" width="11.81640625" style="1" customWidth="1"/>
    <col min="11015" max="11015" width="13.453125" style="1" customWidth="1"/>
    <col min="11016" max="11016" width="13.81640625" style="1" bestFit="1" customWidth="1"/>
    <col min="11017" max="11017" width="15.81640625" style="1" bestFit="1" customWidth="1"/>
    <col min="11018" max="11018" width="12.1796875" style="1" customWidth="1"/>
    <col min="11019" max="11019" width="5.81640625" style="1" customWidth="1"/>
    <col min="11020" max="11020" width="16.1796875" style="1" bestFit="1" customWidth="1"/>
    <col min="11021" max="11021" width="14.1796875" style="1" customWidth="1"/>
    <col min="11022" max="11022" width="13.81640625" style="1" customWidth="1"/>
    <col min="11023" max="11023" width="12.81640625" style="1" customWidth="1"/>
    <col min="11024" max="11024" width="11.1796875" style="1" customWidth="1"/>
    <col min="11025" max="11025" width="9.1796875" style="1" customWidth="1"/>
    <col min="11026" max="11265" width="8.90625" style="1"/>
    <col min="11266" max="11266" width="9" style="1" customWidth="1"/>
    <col min="11267" max="11267" width="8.81640625" style="1" customWidth="1"/>
    <col min="11268" max="11268" width="4.54296875" style="1" customWidth="1"/>
    <col min="11269" max="11269" width="20.453125" style="1" customWidth="1"/>
    <col min="11270" max="11270" width="11.81640625" style="1" customWidth="1"/>
    <col min="11271" max="11271" width="13.453125" style="1" customWidth="1"/>
    <col min="11272" max="11272" width="13.81640625" style="1" bestFit="1" customWidth="1"/>
    <col min="11273" max="11273" width="15.81640625" style="1" bestFit="1" customWidth="1"/>
    <col min="11274" max="11274" width="12.1796875" style="1" customWidth="1"/>
    <col min="11275" max="11275" width="5.81640625" style="1" customWidth="1"/>
    <col min="11276" max="11276" width="16.1796875" style="1" bestFit="1" customWidth="1"/>
    <col min="11277" max="11277" width="14.1796875" style="1" customWidth="1"/>
    <col min="11278" max="11278" width="13.81640625" style="1" customWidth="1"/>
    <col min="11279" max="11279" width="12.81640625" style="1" customWidth="1"/>
    <col min="11280" max="11280" width="11.1796875" style="1" customWidth="1"/>
    <col min="11281" max="11281" width="9.1796875" style="1" customWidth="1"/>
    <col min="11282" max="11521" width="8.90625" style="1"/>
    <col min="11522" max="11522" width="9" style="1" customWidth="1"/>
    <col min="11523" max="11523" width="8.81640625" style="1" customWidth="1"/>
    <col min="11524" max="11524" width="4.54296875" style="1" customWidth="1"/>
    <col min="11525" max="11525" width="20.453125" style="1" customWidth="1"/>
    <col min="11526" max="11526" width="11.81640625" style="1" customWidth="1"/>
    <col min="11527" max="11527" width="13.453125" style="1" customWidth="1"/>
    <col min="11528" max="11528" width="13.81640625" style="1" bestFit="1" customWidth="1"/>
    <col min="11529" max="11529" width="15.81640625" style="1" bestFit="1" customWidth="1"/>
    <col min="11530" max="11530" width="12.1796875" style="1" customWidth="1"/>
    <col min="11531" max="11531" width="5.81640625" style="1" customWidth="1"/>
    <col min="11532" max="11532" width="16.1796875" style="1" bestFit="1" customWidth="1"/>
    <col min="11533" max="11533" width="14.1796875" style="1" customWidth="1"/>
    <col min="11534" max="11534" width="13.81640625" style="1" customWidth="1"/>
    <col min="11535" max="11535" width="12.81640625" style="1" customWidth="1"/>
    <col min="11536" max="11536" width="11.1796875" style="1" customWidth="1"/>
    <col min="11537" max="11537" width="9.1796875" style="1" customWidth="1"/>
    <col min="11538" max="11777" width="8.90625" style="1"/>
    <col min="11778" max="11778" width="9" style="1" customWidth="1"/>
    <col min="11779" max="11779" width="8.81640625" style="1" customWidth="1"/>
    <col min="11780" max="11780" width="4.54296875" style="1" customWidth="1"/>
    <col min="11781" max="11781" width="20.453125" style="1" customWidth="1"/>
    <col min="11782" max="11782" width="11.81640625" style="1" customWidth="1"/>
    <col min="11783" max="11783" width="13.453125" style="1" customWidth="1"/>
    <col min="11784" max="11784" width="13.81640625" style="1" bestFit="1" customWidth="1"/>
    <col min="11785" max="11785" width="15.81640625" style="1" bestFit="1" customWidth="1"/>
    <col min="11786" max="11786" width="12.1796875" style="1" customWidth="1"/>
    <col min="11787" max="11787" width="5.81640625" style="1" customWidth="1"/>
    <col min="11788" max="11788" width="16.1796875" style="1" bestFit="1" customWidth="1"/>
    <col min="11789" max="11789" width="14.1796875" style="1" customWidth="1"/>
    <col min="11790" max="11790" width="13.81640625" style="1" customWidth="1"/>
    <col min="11791" max="11791" width="12.81640625" style="1" customWidth="1"/>
    <col min="11792" max="11792" width="11.1796875" style="1" customWidth="1"/>
    <col min="11793" max="11793" width="9.1796875" style="1" customWidth="1"/>
    <col min="11794" max="12033" width="8.90625" style="1"/>
    <col min="12034" max="12034" width="9" style="1" customWidth="1"/>
    <col min="12035" max="12035" width="8.81640625" style="1" customWidth="1"/>
    <col min="12036" max="12036" width="4.54296875" style="1" customWidth="1"/>
    <col min="12037" max="12037" width="20.453125" style="1" customWidth="1"/>
    <col min="12038" max="12038" width="11.81640625" style="1" customWidth="1"/>
    <col min="12039" max="12039" width="13.453125" style="1" customWidth="1"/>
    <col min="12040" max="12040" width="13.81640625" style="1" bestFit="1" customWidth="1"/>
    <col min="12041" max="12041" width="15.81640625" style="1" bestFit="1" customWidth="1"/>
    <col min="12042" max="12042" width="12.1796875" style="1" customWidth="1"/>
    <col min="12043" max="12043" width="5.81640625" style="1" customWidth="1"/>
    <col min="12044" max="12044" width="16.1796875" style="1" bestFit="1" customWidth="1"/>
    <col min="12045" max="12045" width="14.1796875" style="1" customWidth="1"/>
    <col min="12046" max="12046" width="13.81640625" style="1" customWidth="1"/>
    <col min="12047" max="12047" width="12.81640625" style="1" customWidth="1"/>
    <col min="12048" max="12048" width="11.1796875" style="1" customWidth="1"/>
    <col min="12049" max="12049" width="9.1796875" style="1" customWidth="1"/>
    <col min="12050" max="12289" width="8.90625" style="1"/>
    <col min="12290" max="12290" width="9" style="1" customWidth="1"/>
    <col min="12291" max="12291" width="8.81640625" style="1" customWidth="1"/>
    <col min="12292" max="12292" width="4.54296875" style="1" customWidth="1"/>
    <col min="12293" max="12293" width="20.453125" style="1" customWidth="1"/>
    <col min="12294" max="12294" width="11.81640625" style="1" customWidth="1"/>
    <col min="12295" max="12295" width="13.453125" style="1" customWidth="1"/>
    <col min="12296" max="12296" width="13.81640625" style="1" bestFit="1" customWidth="1"/>
    <col min="12297" max="12297" width="15.81640625" style="1" bestFit="1" customWidth="1"/>
    <col min="12298" max="12298" width="12.1796875" style="1" customWidth="1"/>
    <col min="12299" max="12299" width="5.81640625" style="1" customWidth="1"/>
    <col min="12300" max="12300" width="16.1796875" style="1" bestFit="1" customWidth="1"/>
    <col min="12301" max="12301" width="14.1796875" style="1" customWidth="1"/>
    <col min="12302" max="12302" width="13.81640625" style="1" customWidth="1"/>
    <col min="12303" max="12303" width="12.81640625" style="1" customWidth="1"/>
    <col min="12304" max="12304" width="11.1796875" style="1" customWidth="1"/>
    <col min="12305" max="12305" width="9.1796875" style="1" customWidth="1"/>
    <col min="12306" max="12545" width="8.90625" style="1"/>
    <col min="12546" max="12546" width="9" style="1" customWidth="1"/>
    <col min="12547" max="12547" width="8.81640625" style="1" customWidth="1"/>
    <col min="12548" max="12548" width="4.54296875" style="1" customWidth="1"/>
    <col min="12549" max="12549" width="20.453125" style="1" customWidth="1"/>
    <col min="12550" max="12550" width="11.81640625" style="1" customWidth="1"/>
    <col min="12551" max="12551" width="13.453125" style="1" customWidth="1"/>
    <col min="12552" max="12552" width="13.81640625" style="1" bestFit="1" customWidth="1"/>
    <col min="12553" max="12553" width="15.81640625" style="1" bestFit="1" customWidth="1"/>
    <col min="12554" max="12554" width="12.1796875" style="1" customWidth="1"/>
    <col min="12555" max="12555" width="5.81640625" style="1" customWidth="1"/>
    <col min="12556" max="12556" width="16.1796875" style="1" bestFit="1" customWidth="1"/>
    <col min="12557" max="12557" width="14.1796875" style="1" customWidth="1"/>
    <col min="12558" max="12558" width="13.81640625" style="1" customWidth="1"/>
    <col min="12559" max="12559" width="12.81640625" style="1" customWidth="1"/>
    <col min="12560" max="12560" width="11.1796875" style="1" customWidth="1"/>
    <col min="12561" max="12561" width="9.1796875" style="1" customWidth="1"/>
    <col min="12562" max="12801" width="8.90625" style="1"/>
    <col min="12802" max="12802" width="9" style="1" customWidth="1"/>
    <col min="12803" max="12803" width="8.81640625" style="1" customWidth="1"/>
    <col min="12804" max="12804" width="4.54296875" style="1" customWidth="1"/>
    <col min="12805" max="12805" width="20.453125" style="1" customWidth="1"/>
    <col min="12806" max="12806" width="11.81640625" style="1" customWidth="1"/>
    <col min="12807" max="12807" width="13.453125" style="1" customWidth="1"/>
    <col min="12808" max="12808" width="13.81640625" style="1" bestFit="1" customWidth="1"/>
    <col min="12809" max="12809" width="15.81640625" style="1" bestFit="1" customWidth="1"/>
    <col min="12810" max="12810" width="12.1796875" style="1" customWidth="1"/>
    <col min="12811" max="12811" width="5.81640625" style="1" customWidth="1"/>
    <col min="12812" max="12812" width="16.1796875" style="1" bestFit="1" customWidth="1"/>
    <col min="12813" max="12813" width="14.1796875" style="1" customWidth="1"/>
    <col min="12814" max="12814" width="13.81640625" style="1" customWidth="1"/>
    <col min="12815" max="12815" width="12.81640625" style="1" customWidth="1"/>
    <col min="12816" max="12816" width="11.1796875" style="1" customWidth="1"/>
    <col min="12817" max="12817" width="9.1796875" style="1" customWidth="1"/>
    <col min="12818" max="13057" width="8.90625" style="1"/>
    <col min="13058" max="13058" width="9" style="1" customWidth="1"/>
    <col min="13059" max="13059" width="8.81640625" style="1" customWidth="1"/>
    <col min="13060" max="13060" width="4.54296875" style="1" customWidth="1"/>
    <col min="13061" max="13061" width="20.453125" style="1" customWidth="1"/>
    <col min="13062" max="13062" width="11.81640625" style="1" customWidth="1"/>
    <col min="13063" max="13063" width="13.453125" style="1" customWidth="1"/>
    <col min="13064" max="13064" width="13.81640625" style="1" bestFit="1" customWidth="1"/>
    <col min="13065" max="13065" width="15.81640625" style="1" bestFit="1" customWidth="1"/>
    <col min="13066" max="13066" width="12.1796875" style="1" customWidth="1"/>
    <col min="13067" max="13067" width="5.81640625" style="1" customWidth="1"/>
    <col min="13068" max="13068" width="16.1796875" style="1" bestFit="1" customWidth="1"/>
    <col min="13069" max="13069" width="14.1796875" style="1" customWidth="1"/>
    <col min="13070" max="13070" width="13.81640625" style="1" customWidth="1"/>
    <col min="13071" max="13071" width="12.81640625" style="1" customWidth="1"/>
    <col min="13072" max="13072" width="11.1796875" style="1" customWidth="1"/>
    <col min="13073" max="13073" width="9.1796875" style="1" customWidth="1"/>
    <col min="13074" max="13313" width="8.90625" style="1"/>
    <col min="13314" max="13314" width="9" style="1" customWidth="1"/>
    <col min="13315" max="13315" width="8.81640625" style="1" customWidth="1"/>
    <col min="13316" max="13316" width="4.54296875" style="1" customWidth="1"/>
    <col min="13317" max="13317" width="20.453125" style="1" customWidth="1"/>
    <col min="13318" max="13318" width="11.81640625" style="1" customWidth="1"/>
    <col min="13319" max="13319" width="13.453125" style="1" customWidth="1"/>
    <col min="13320" max="13320" width="13.81640625" style="1" bestFit="1" customWidth="1"/>
    <col min="13321" max="13321" width="15.81640625" style="1" bestFit="1" customWidth="1"/>
    <col min="13322" max="13322" width="12.1796875" style="1" customWidth="1"/>
    <col min="13323" max="13323" width="5.81640625" style="1" customWidth="1"/>
    <col min="13324" max="13324" width="16.1796875" style="1" bestFit="1" customWidth="1"/>
    <col min="13325" max="13325" width="14.1796875" style="1" customWidth="1"/>
    <col min="13326" max="13326" width="13.81640625" style="1" customWidth="1"/>
    <col min="13327" max="13327" width="12.81640625" style="1" customWidth="1"/>
    <col min="13328" max="13328" width="11.1796875" style="1" customWidth="1"/>
    <col min="13329" max="13329" width="9.1796875" style="1" customWidth="1"/>
    <col min="13330" max="13569" width="8.90625" style="1"/>
    <col min="13570" max="13570" width="9" style="1" customWidth="1"/>
    <col min="13571" max="13571" width="8.81640625" style="1" customWidth="1"/>
    <col min="13572" max="13572" width="4.54296875" style="1" customWidth="1"/>
    <col min="13573" max="13573" width="20.453125" style="1" customWidth="1"/>
    <col min="13574" max="13574" width="11.81640625" style="1" customWidth="1"/>
    <col min="13575" max="13575" width="13.453125" style="1" customWidth="1"/>
    <col min="13576" max="13576" width="13.81640625" style="1" bestFit="1" customWidth="1"/>
    <col min="13577" max="13577" width="15.81640625" style="1" bestFit="1" customWidth="1"/>
    <col min="13578" max="13578" width="12.1796875" style="1" customWidth="1"/>
    <col min="13579" max="13579" width="5.81640625" style="1" customWidth="1"/>
    <col min="13580" max="13580" width="16.1796875" style="1" bestFit="1" customWidth="1"/>
    <col min="13581" max="13581" width="14.1796875" style="1" customWidth="1"/>
    <col min="13582" max="13582" width="13.81640625" style="1" customWidth="1"/>
    <col min="13583" max="13583" width="12.81640625" style="1" customWidth="1"/>
    <col min="13584" max="13584" width="11.1796875" style="1" customWidth="1"/>
    <col min="13585" max="13585" width="9.1796875" style="1" customWidth="1"/>
    <col min="13586" max="13825" width="8.90625" style="1"/>
    <col min="13826" max="13826" width="9" style="1" customWidth="1"/>
    <col min="13827" max="13827" width="8.81640625" style="1" customWidth="1"/>
    <col min="13828" max="13828" width="4.54296875" style="1" customWidth="1"/>
    <col min="13829" max="13829" width="20.453125" style="1" customWidth="1"/>
    <col min="13830" max="13830" width="11.81640625" style="1" customWidth="1"/>
    <col min="13831" max="13831" width="13.453125" style="1" customWidth="1"/>
    <col min="13832" max="13832" width="13.81640625" style="1" bestFit="1" customWidth="1"/>
    <col min="13833" max="13833" width="15.81640625" style="1" bestFit="1" customWidth="1"/>
    <col min="13834" max="13834" width="12.1796875" style="1" customWidth="1"/>
    <col min="13835" max="13835" width="5.81640625" style="1" customWidth="1"/>
    <col min="13836" max="13836" width="16.1796875" style="1" bestFit="1" customWidth="1"/>
    <col min="13837" max="13837" width="14.1796875" style="1" customWidth="1"/>
    <col min="13838" max="13838" width="13.81640625" style="1" customWidth="1"/>
    <col min="13839" max="13839" width="12.81640625" style="1" customWidth="1"/>
    <col min="13840" max="13840" width="11.1796875" style="1" customWidth="1"/>
    <col min="13841" max="13841" width="9.1796875" style="1" customWidth="1"/>
    <col min="13842" max="14081" width="8.90625" style="1"/>
    <col min="14082" max="14082" width="9" style="1" customWidth="1"/>
    <col min="14083" max="14083" width="8.81640625" style="1" customWidth="1"/>
    <col min="14084" max="14084" width="4.54296875" style="1" customWidth="1"/>
    <col min="14085" max="14085" width="20.453125" style="1" customWidth="1"/>
    <col min="14086" max="14086" width="11.81640625" style="1" customWidth="1"/>
    <col min="14087" max="14087" width="13.453125" style="1" customWidth="1"/>
    <col min="14088" max="14088" width="13.81640625" style="1" bestFit="1" customWidth="1"/>
    <col min="14089" max="14089" width="15.81640625" style="1" bestFit="1" customWidth="1"/>
    <col min="14090" max="14090" width="12.1796875" style="1" customWidth="1"/>
    <col min="14091" max="14091" width="5.81640625" style="1" customWidth="1"/>
    <col min="14092" max="14092" width="16.1796875" style="1" bestFit="1" customWidth="1"/>
    <col min="14093" max="14093" width="14.1796875" style="1" customWidth="1"/>
    <col min="14094" max="14094" width="13.81640625" style="1" customWidth="1"/>
    <col min="14095" max="14095" width="12.81640625" style="1" customWidth="1"/>
    <col min="14096" max="14096" width="11.1796875" style="1" customWidth="1"/>
    <col min="14097" max="14097" width="9.1796875" style="1" customWidth="1"/>
    <col min="14098" max="14337" width="8.90625" style="1"/>
    <col min="14338" max="14338" width="9" style="1" customWidth="1"/>
    <col min="14339" max="14339" width="8.81640625" style="1" customWidth="1"/>
    <col min="14340" max="14340" width="4.54296875" style="1" customWidth="1"/>
    <col min="14341" max="14341" width="20.453125" style="1" customWidth="1"/>
    <col min="14342" max="14342" width="11.81640625" style="1" customWidth="1"/>
    <col min="14343" max="14343" width="13.453125" style="1" customWidth="1"/>
    <col min="14344" max="14344" width="13.81640625" style="1" bestFit="1" customWidth="1"/>
    <col min="14345" max="14345" width="15.81640625" style="1" bestFit="1" customWidth="1"/>
    <col min="14346" max="14346" width="12.1796875" style="1" customWidth="1"/>
    <col min="14347" max="14347" width="5.81640625" style="1" customWidth="1"/>
    <col min="14348" max="14348" width="16.1796875" style="1" bestFit="1" customWidth="1"/>
    <col min="14349" max="14349" width="14.1796875" style="1" customWidth="1"/>
    <col min="14350" max="14350" width="13.81640625" style="1" customWidth="1"/>
    <col min="14351" max="14351" width="12.81640625" style="1" customWidth="1"/>
    <col min="14352" max="14352" width="11.1796875" style="1" customWidth="1"/>
    <col min="14353" max="14353" width="9.1796875" style="1" customWidth="1"/>
    <col min="14354" max="14593" width="8.90625" style="1"/>
    <col min="14594" max="14594" width="9" style="1" customWidth="1"/>
    <col min="14595" max="14595" width="8.81640625" style="1" customWidth="1"/>
    <col min="14596" max="14596" width="4.54296875" style="1" customWidth="1"/>
    <col min="14597" max="14597" width="20.453125" style="1" customWidth="1"/>
    <col min="14598" max="14598" width="11.81640625" style="1" customWidth="1"/>
    <col min="14599" max="14599" width="13.453125" style="1" customWidth="1"/>
    <col min="14600" max="14600" width="13.81640625" style="1" bestFit="1" customWidth="1"/>
    <col min="14601" max="14601" width="15.81640625" style="1" bestFit="1" customWidth="1"/>
    <col min="14602" max="14602" width="12.1796875" style="1" customWidth="1"/>
    <col min="14603" max="14603" width="5.81640625" style="1" customWidth="1"/>
    <col min="14604" max="14604" width="16.1796875" style="1" bestFit="1" customWidth="1"/>
    <col min="14605" max="14605" width="14.1796875" style="1" customWidth="1"/>
    <col min="14606" max="14606" width="13.81640625" style="1" customWidth="1"/>
    <col min="14607" max="14607" width="12.81640625" style="1" customWidth="1"/>
    <col min="14608" max="14608" width="11.1796875" style="1" customWidth="1"/>
    <col min="14609" max="14609" width="9.1796875" style="1" customWidth="1"/>
    <col min="14610" max="14849" width="8.90625" style="1"/>
    <col min="14850" max="14850" width="9" style="1" customWidth="1"/>
    <col min="14851" max="14851" width="8.81640625" style="1" customWidth="1"/>
    <col min="14852" max="14852" width="4.54296875" style="1" customWidth="1"/>
    <col min="14853" max="14853" width="20.453125" style="1" customWidth="1"/>
    <col min="14854" max="14854" width="11.81640625" style="1" customWidth="1"/>
    <col min="14855" max="14855" width="13.453125" style="1" customWidth="1"/>
    <col min="14856" max="14856" width="13.81640625" style="1" bestFit="1" customWidth="1"/>
    <col min="14857" max="14857" width="15.81640625" style="1" bestFit="1" customWidth="1"/>
    <col min="14858" max="14858" width="12.1796875" style="1" customWidth="1"/>
    <col min="14859" max="14859" width="5.81640625" style="1" customWidth="1"/>
    <col min="14860" max="14860" width="16.1796875" style="1" bestFit="1" customWidth="1"/>
    <col min="14861" max="14861" width="14.1796875" style="1" customWidth="1"/>
    <col min="14862" max="14862" width="13.81640625" style="1" customWidth="1"/>
    <col min="14863" max="14863" width="12.81640625" style="1" customWidth="1"/>
    <col min="14864" max="14864" width="11.1796875" style="1" customWidth="1"/>
    <col min="14865" max="14865" width="9.1796875" style="1" customWidth="1"/>
    <col min="14866" max="15105" width="8.90625" style="1"/>
    <col min="15106" max="15106" width="9" style="1" customWidth="1"/>
    <col min="15107" max="15107" width="8.81640625" style="1" customWidth="1"/>
    <col min="15108" max="15108" width="4.54296875" style="1" customWidth="1"/>
    <col min="15109" max="15109" width="20.453125" style="1" customWidth="1"/>
    <col min="15110" max="15110" width="11.81640625" style="1" customWidth="1"/>
    <col min="15111" max="15111" width="13.453125" style="1" customWidth="1"/>
    <col min="15112" max="15112" width="13.81640625" style="1" bestFit="1" customWidth="1"/>
    <col min="15113" max="15113" width="15.81640625" style="1" bestFit="1" customWidth="1"/>
    <col min="15114" max="15114" width="12.1796875" style="1" customWidth="1"/>
    <col min="15115" max="15115" width="5.81640625" style="1" customWidth="1"/>
    <col min="15116" max="15116" width="16.1796875" style="1" bestFit="1" customWidth="1"/>
    <col min="15117" max="15117" width="14.1796875" style="1" customWidth="1"/>
    <col min="15118" max="15118" width="13.81640625" style="1" customWidth="1"/>
    <col min="15119" max="15119" width="12.81640625" style="1" customWidth="1"/>
    <col min="15120" max="15120" width="11.1796875" style="1" customWidth="1"/>
    <col min="15121" max="15121" width="9.1796875" style="1" customWidth="1"/>
    <col min="15122" max="15361" width="8.90625" style="1"/>
    <col min="15362" max="15362" width="9" style="1" customWidth="1"/>
    <col min="15363" max="15363" width="8.81640625" style="1" customWidth="1"/>
    <col min="15364" max="15364" width="4.54296875" style="1" customWidth="1"/>
    <col min="15365" max="15365" width="20.453125" style="1" customWidth="1"/>
    <col min="15366" max="15366" width="11.81640625" style="1" customWidth="1"/>
    <col min="15367" max="15367" width="13.453125" style="1" customWidth="1"/>
    <col min="15368" max="15368" width="13.81640625" style="1" bestFit="1" customWidth="1"/>
    <col min="15369" max="15369" width="15.81640625" style="1" bestFit="1" customWidth="1"/>
    <col min="15370" max="15370" width="12.1796875" style="1" customWidth="1"/>
    <col min="15371" max="15371" width="5.81640625" style="1" customWidth="1"/>
    <col min="15372" max="15372" width="16.1796875" style="1" bestFit="1" customWidth="1"/>
    <col min="15373" max="15373" width="14.1796875" style="1" customWidth="1"/>
    <col min="15374" max="15374" width="13.81640625" style="1" customWidth="1"/>
    <col min="15375" max="15375" width="12.81640625" style="1" customWidth="1"/>
    <col min="15376" max="15376" width="11.1796875" style="1" customWidth="1"/>
    <col min="15377" max="15377" width="9.1796875" style="1" customWidth="1"/>
    <col min="15378" max="15617" width="8.90625" style="1"/>
    <col min="15618" max="15618" width="9" style="1" customWidth="1"/>
    <col min="15619" max="15619" width="8.81640625" style="1" customWidth="1"/>
    <col min="15620" max="15620" width="4.54296875" style="1" customWidth="1"/>
    <col min="15621" max="15621" width="20.453125" style="1" customWidth="1"/>
    <col min="15622" max="15622" width="11.81640625" style="1" customWidth="1"/>
    <col min="15623" max="15623" width="13.453125" style="1" customWidth="1"/>
    <col min="15624" max="15624" width="13.81640625" style="1" bestFit="1" customWidth="1"/>
    <col min="15625" max="15625" width="15.81640625" style="1" bestFit="1" customWidth="1"/>
    <col min="15626" max="15626" width="12.1796875" style="1" customWidth="1"/>
    <col min="15627" max="15627" width="5.81640625" style="1" customWidth="1"/>
    <col min="15628" max="15628" width="16.1796875" style="1" bestFit="1" customWidth="1"/>
    <col min="15629" max="15629" width="14.1796875" style="1" customWidth="1"/>
    <col min="15630" max="15630" width="13.81640625" style="1" customWidth="1"/>
    <col min="15631" max="15631" width="12.81640625" style="1" customWidth="1"/>
    <col min="15632" max="15632" width="11.1796875" style="1" customWidth="1"/>
    <col min="15633" max="15633" width="9.1796875" style="1" customWidth="1"/>
    <col min="15634" max="15873" width="8.90625" style="1"/>
    <col min="15874" max="15874" width="9" style="1" customWidth="1"/>
    <col min="15875" max="15875" width="8.81640625" style="1" customWidth="1"/>
    <col min="15876" max="15876" width="4.54296875" style="1" customWidth="1"/>
    <col min="15877" max="15877" width="20.453125" style="1" customWidth="1"/>
    <col min="15878" max="15878" width="11.81640625" style="1" customWidth="1"/>
    <col min="15879" max="15879" width="13.453125" style="1" customWidth="1"/>
    <col min="15880" max="15880" width="13.81640625" style="1" bestFit="1" customWidth="1"/>
    <col min="15881" max="15881" width="15.81640625" style="1" bestFit="1" customWidth="1"/>
    <col min="15882" max="15882" width="12.1796875" style="1" customWidth="1"/>
    <col min="15883" max="15883" width="5.81640625" style="1" customWidth="1"/>
    <col min="15884" max="15884" width="16.1796875" style="1" bestFit="1" customWidth="1"/>
    <col min="15885" max="15885" width="14.1796875" style="1" customWidth="1"/>
    <col min="15886" max="15886" width="13.81640625" style="1" customWidth="1"/>
    <col min="15887" max="15887" width="12.81640625" style="1" customWidth="1"/>
    <col min="15888" max="15888" width="11.1796875" style="1" customWidth="1"/>
    <col min="15889" max="15889" width="9.1796875" style="1" customWidth="1"/>
    <col min="15890" max="16129" width="8.90625" style="1"/>
    <col min="16130" max="16130" width="9" style="1" customWidth="1"/>
    <col min="16131" max="16131" width="8.81640625" style="1" customWidth="1"/>
    <col min="16132" max="16132" width="4.54296875" style="1" customWidth="1"/>
    <col min="16133" max="16133" width="20.453125" style="1" customWidth="1"/>
    <col min="16134" max="16134" width="11.81640625" style="1" customWidth="1"/>
    <col min="16135" max="16135" width="13.453125" style="1" customWidth="1"/>
    <col min="16136" max="16136" width="13.81640625" style="1" bestFit="1" customWidth="1"/>
    <col min="16137" max="16137" width="15.81640625" style="1" bestFit="1" customWidth="1"/>
    <col min="16138" max="16138" width="12.1796875" style="1" customWidth="1"/>
    <col min="16139" max="16139" width="5.81640625" style="1" customWidth="1"/>
    <col min="16140" max="16140" width="16.1796875" style="1" bestFit="1" customWidth="1"/>
    <col min="16141" max="16141" width="14.1796875" style="1" customWidth="1"/>
    <col min="16142" max="16142" width="13.81640625" style="1" customWidth="1"/>
    <col min="16143" max="16143" width="12.81640625" style="1" customWidth="1"/>
    <col min="16144" max="16144" width="11.1796875" style="1" customWidth="1"/>
    <col min="16145" max="16145" width="9.1796875" style="1" customWidth="1"/>
    <col min="16146" max="16384" width="8.90625" style="1"/>
  </cols>
  <sheetData>
    <row r="1" spans="1:16" ht="15.5" x14ac:dyDescent="0.35">
      <c r="D1" s="3" t="s">
        <v>0</v>
      </c>
      <c r="E1" s="3"/>
      <c r="F1" s="3"/>
    </row>
    <row r="2" spans="1:16" ht="13" x14ac:dyDescent="0.3">
      <c r="D2" s="6"/>
      <c r="E2" s="6"/>
      <c r="F2" s="6"/>
    </row>
    <row r="3" spans="1:16" ht="15" customHeight="1" x14ac:dyDescent="0.25">
      <c r="E3" s="1" t="s">
        <v>1</v>
      </c>
      <c r="F3" s="4">
        <v>20000000</v>
      </c>
      <c r="G3" s="1" t="s">
        <v>2</v>
      </c>
      <c r="H3" s="46" t="s">
        <v>3</v>
      </c>
      <c r="I3" s="1" t="s">
        <v>4</v>
      </c>
      <c r="J3" s="4">
        <f>H12</f>
        <v>9865761.1111111119</v>
      </c>
    </row>
    <row r="4" spans="1:16" x14ac:dyDescent="0.25">
      <c r="H4" s="46"/>
      <c r="I4" s="1"/>
      <c r="J4" s="8"/>
    </row>
    <row r="5" spans="1:16" ht="13" x14ac:dyDescent="0.3">
      <c r="E5" s="9" t="s">
        <v>5</v>
      </c>
      <c r="F5" s="10">
        <v>6.16</v>
      </c>
      <c r="G5" s="1" t="s">
        <v>47</v>
      </c>
      <c r="H5" s="46"/>
      <c r="I5" s="11" t="s">
        <v>6</v>
      </c>
      <c r="J5" s="12">
        <f>SUM(J3:J4)</f>
        <v>9865761.1111111119</v>
      </c>
    </row>
    <row r="6" spans="1:16" x14ac:dyDescent="0.25">
      <c r="E6" s="9" t="s">
        <v>7</v>
      </c>
      <c r="F6" s="13">
        <v>2</v>
      </c>
      <c r="G6" s="14">
        <v>0</v>
      </c>
      <c r="L6" s="4"/>
      <c r="M6" s="15"/>
    </row>
    <row r="7" spans="1:16" x14ac:dyDescent="0.25">
      <c r="F7" s="4">
        <f>SUM(F5:F6)</f>
        <v>8.16</v>
      </c>
      <c r="G7" s="16">
        <f>F5+F6+G6</f>
        <v>8.16</v>
      </c>
    </row>
    <row r="8" spans="1:16" x14ac:dyDescent="0.25">
      <c r="E8" s="9" t="s">
        <v>8</v>
      </c>
      <c r="F8" s="17">
        <v>0</v>
      </c>
      <c r="G8" s="9" t="s">
        <v>9</v>
      </c>
    </row>
    <row r="9" spans="1:16" x14ac:dyDescent="0.25">
      <c r="E9" s="9"/>
      <c r="F9" s="18"/>
      <c r="G9" s="9"/>
    </row>
    <row r="10" spans="1:16" ht="13" thickBot="1" x14ac:dyDescent="0.3">
      <c r="E10" s="19"/>
      <c r="F10" s="20"/>
      <c r="G10" s="19"/>
      <c r="L10" s="1" t="s">
        <v>2</v>
      </c>
    </row>
    <row r="11" spans="1:16" ht="26.5" thickBot="1" x14ac:dyDescent="0.3">
      <c r="B11" s="21" t="s">
        <v>10</v>
      </c>
      <c r="C11" s="22" t="s">
        <v>11</v>
      </c>
      <c r="D11" s="23" t="s">
        <v>12</v>
      </c>
      <c r="E11" s="24" t="s">
        <v>13</v>
      </c>
      <c r="F11" s="24" t="s">
        <v>14</v>
      </c>
      <c r="G11" s="25" t="s">
        <v>15</v>
      </c>
      <c r="H11" s="24" t="s">
        <v>16</v>
      </c>
      <c r="I11" s="26" t="s">
        <v>17</v>
      </c>
      <c r="J11" s="24" t="s">
        <v>18</v>
      </c>
      <c r="K11" s="47" t="s">
        <v>19</v>
      </c>
      <c r="L11" s="48"/>
      <c r="N11" s="2" t="s">
        <v>20</v>
      </c>
      <c r="O11" s="2" t="s">
        <v>21</v>
      </c>
      <c r="P11" s="2" t="s">
        <v>22</v>
      </c>
    </row>
    <row r="12" spans="1:16" x14ac:dyDescent="0.25">
      <c r="B12" s="27"/>
      <c r="C12" s="27"/>
      <c r="D12" s="28"/>
      <c r="E12" s="4"/>
      <c r="F12" s="29">
        <f>SUM(F14:F145)</f>
        <v>20000000</v>
      </c>
      <c r="G12" s="29">
        <f>SUM(G26:G157)</f>
        <v>20000000</v>
      </c>
      <c r="H12" s="29">
        <f t="shared" ref="H12:P12" si="0">SUM(H26:H157)</f>
        <v>9865761.1111111119</v>
      </c>
      <c r="I12" s="29">
        <f t="shared" si="0"/>
        <v>29865761.111111119</v>
      </c>
      <c r="J12" s="29">
        <f t="shared" si="0"/>
        <v>0</v>
      </c>
      <c r="K12" s="29"/>
      <c r="L12" s="29">
        <f t="shared" si="0"/>
        <v>29865761.111111119</v>
      </c>
      <c r="M12" s="29">
        <f t="shared" si="0"/>
        <v>29865761.111111119</v>
      </c>
      <c r="N12" s="29">
        <f t="shared" si="0"/>
        <v>20000000.000000004</v>
      </c>
      <c r="O12" s="29">
        <f t="shared" si="0"/>
        <v>9865761.1111111138</v>
      </c>
      <c r="P12" s="29">
        <f t="shared" si="0"/>
        <v>0</v>
      </c>
    </row>
    <row r="13" spans="1:16" ht="13" hidden="1" x14ac:dyDescent="0.3">
      <c r="A13" s="1" t="e">
        <f>1+#REF!</f>
        <v>#REF!</v>
      </c>
      <c r="B13" s="30" t="s">
        <v>23</v>
      </c>
      <c r="C13" s="31">
        <f t="shared" ref="C13:C76" si="1">$F$7</f>
        <v>8.16</v>
      </c>
      <c r="D13" s="32">
        <v>31</v>
      </c>
      <c r="E13" s="33"/>
      <c r="F13" s="34"/>
      <c r="G13" s="33"/>
      <c r="H13" s="33"/>
      <c r="I13" s="33"/>
      <c r="J13" s="34"/>
      <c r="K13" s="35">
        <v>2024</v>
      </c>
      <c r="L13" s="36"/>
      <c r="M13" s="15">
        <f>SUM(N13:P13)</f>
        <v>0</v>
      </c>
      <c r="N13" s="15">
        <f>SUM(G13:G13)</f>
        <v>0</v>
      </c>
      <c r="O13" s="15">
        <f>SUM(H13:H13)</f>
        <v>0</v>
      </c>
      <c r="P13" s="15">
        <f>SUM(J13:J13)</f>
        <v>0</v>
      </c>
    </row>
    <row r="14" spans="1:16" ht="14.5" hidden="1" x14ac:dyDescent="0.35">
      <c r="A14" s="1" t="e">
        <f t="shared" ref="A14:A77" si="2">1+A13</f>
        <v>#REF!</v>
      </c>
      <c r="B14" s="2" t="s">
        <v>24</v>
      </c>
      <c r="C14" s="37">
        <f t="shared" si="1"/>
        <v>8.16</v>
      </c>
      <c r="D14" s="7">
        <v>31</v>
      </c>
      <c r="E14" s="4">
        <f t="shared" ref="E14:E77" si="3">E13+F14-G14</f>
        <v>0</v>
      </c>
      <c r="F14" s="15"/>
      <c r="G14" s="38"/>
      <c r="H14" s="4">
        <f>C14*D13*E13/36000</f>
        <v>0</v>
      </c>
      <c r="I14" s="4">
        <f t="shared" ref="I14:I77" si="4">G14+H14</f>
        <v>0</v>
      </c>
      <c r="J14" s="15"/>
      <c r="L14" s="15"/>
      <c r="M14" s="15"/>
      <c r="N14" s="15"/>
      <c r="O14" s="15"/>
      <c r="P14" s="15"/>
    </row>
    <row r="15" spans="1:16" ht="14.5" hidden="1" x14ac:dyDescent="0.35">
      <c r="A15" s="1" t="e">
        <f t="shared" si="2"/>
        <v>#REF!</v>
      </c>
      <c r="B15" s="2" t="s">
        <v>25</v>
      </c>
      <c r="C15" s="37">
        <f t="shared" si="1"/>
        <v>8.16</v>
      </c>
      <c r="D15" s="7">
        <v>28</v>
      </c>
      <c r="E15" s="4">
        <f t="shared" si="3"/>
        <v>0</v>
      </c>
      <c r="F15" s="15"/>
      <c r="G15" s="38"/>
      <c r="H15" s="4">
        <f>C15*D14*E14/36000</f>
        <v>0</v>
      </c>
      <c r="I15" s="4">
        <f t="shared" si="4"/>
        <v>0</v>
      </c>
      <c r="J15" s="15"/>
      <c r="L15" s="15"/>
      <c r="M15" s="15"/>
      <c r="N15" s="15"/>
      <c r="O15" s="15"/>
      <c r="P15" s="15"/>
    </row>
    <row r="16" spans="1:16" ht="14.5" hidden="1" x14ac:dyDescent="0.35">
      <c r="A16" s="1" t="e">
        <f t="shared" si="2"/>
        <v>#REF!</v>
      </c>
      <c r="B16" s="2" t="s">
        <v>26</v>
      </c>
      <c r="C16" s="37">
        <f t="shared" si="1"/>
        <v>8.16</v>
      </c>
      <c r="D16" s="7">
        <v>31</v>
      </c>
      <c r="E16" s="4">
        <f t="shared" si="3"/>
        <v>0</v>
      </c>
      <c r="F16" s="15"/>
      <c r="G16" s="38"/>
      <c r="H16" s="4">
        <f t="shared" ref="H16:H37" si="5">C16*D15*E15/36000</f>
        <v>0</v>
      </c>
      <c r="I16" s="4">
        <f t="shared" si="4"/>
        <v>0</v>
      </c>
      <c r="J16" s="15"/>
      <c r="L16" s="15"/>
      <c r="M16" s="15"/>
      <c r="N16" s="15"/>
      <c r="O16" s="15"/>
      <c r="P16" s="15"/>
    </row>
    <row r="17" spans="1:16" ht="14.5" hidden="1" x14ac:dyDescent="0.35">
      <c r="A17" s="1" t="e">
        <f t="shared" si="2"/>
        <v>#REF!</v>
      </c>
      <c r="B17" s="2" t="s">
        <v>27</v>
      </c>
      <c r="C17" s="37">
        <f t="shared" si="1"/>
        <v>8.16</v>
      </c>
      <c r="D17" s="7">
        <v>30</v>
      </c>
      <c r="E17" s="4">
        <f t="shared" si="3"/>
        <v>0</v>
      </c>
      <c r="F17" s="15"/>
      <c r="G17" s="38"/>
      <c r="H17" s="4">
        <f t="shared" si="5"/>
        <v>0</v>
      </c>
      <c r="I17" s="4">
        <f t="shared" si="4"/>
        <v>0</v>
      </c>
      <c r="J17" s="15"/>
      <c r="L17" s="15"/>
      <c r="M17" s="15"/>
      <c r="N17" s="15"/>
      <c r="O17" s="15"/>
      <c r="P17" s="15"/>
    </row>
    <row r="18" spans="1:16" ht="14.5" hidden="1" x14ac:dyDescent="0.35">
      <c r="A18" s="1" t="e">
        <f t="shared" si="2"/>
        <v>#REF!</v>
      </c>
      <c r="B18" s="2" t="s">
        <v>28</v>
      </c>
      <c r="C18" s="37">
        <f t="shared" si="1"/>
        <v>8.16</v>
      </c>
      <c r="D18" s="7">
        <v>31</v>
      </c>
      <c r="E18" s="4">
        <f t="shared" si="3"/>
        <v>0</v>
      </c>
      <c r="F18" s="15"/>
      <c r="G18" s="38"/>
      <c r="H18" s="4">
        <f t="shared" si="5"/>
        <v>0</v>
      </c>
      <c r="I18" s="4">
        <f t="shared" si="4"/>
        <v>0</v>
      </c>
      <c r="J18" s="15"/>
      <c r="L18" s="15"/>
      <c r="M18" s="15"/>
      <c r="N18" s="15"/>
      <c r="O18" s="15"/>
      <c r="P18" s="15"/>
    </row>
    <row r="19" spans="1:16" ht="14.5" hidden="1" x14ac:dyDescent="0.35">
      <c r="A19" s="1" t="e">
        <f t="shared" si="2"/>
        <v>#REF!</v>
      </c>
      <c r="B19" s="2" t="s">
        <v>29</v>
      </c>
      <c r="C19" s="37">
        <f t="shared" si="1"/>
        <v>8.16</v>
      </c>
      <c r="D19" s="7">
        <v>30</v>
      </c>
      <c r="E19" s="4">
        <f t="shared" si="3"/>
        <v>0</v>
      </c>
      <c r="F19" s="15"/>
      <c r="G19" s="38"/>
      <c r="H19" s="4">
        <f t="shared" si="5"/>
        <v>0</v>
      </c>
      <c r="I19" s="4">
        <f t="shared" si="4"/>
        <v>0</v>
      </c>
      <c r="J19" s="15"/>
      <c r="L19" s="15"/>
      <c r="M19" s="15"/>
      <c r="N19" s="15"/>
      <c r="O19" s="15"/>
      <c r="P19" s="15"/>
    </row>
    <row r="20" spans="1:16" ht="14.5" hidden="1" x14ac:dyDescent="0.35">
      <c r="A20" s="1" t="e">
        <f t="shared" si="2"/>
        <v>#REF!</v>
      </c>
      <c r="B20" s="2" t="s">
        <v>30</v>
      </c>
      <c r="C20" s="37">
        <f t="shared" si="1"/>
        <v>8.16</v>
      </c>
      <c r="D20" s="7">
        <v>31</v>
      </c>
      <c r="E20" s="4">
        <f t="shared" si="3"/>
        <v>0</v>
      </c>
      <c r="F20" s="15"/>
      <c r="G20" s="38"/>
      <c r="H20" s="4">
        <f t="shared" si="5"/>
        <v>0</v>
      </c>
      <c r="I20" s="4">
        <f t="shared" si="4"/>
        <v>0</v>
      </c>
      <c r="J20" s="15"/>
      <c r="L20" s="15"/>
      <c r="M20" s="15"/>
      <c r="N20" s="15"/>
      <c r="O20" s="15"/>
      <c r="P20" s="15"/>
    </row>
    <row r="21" spans="1:16" ht="14.5" hidden="1" x14ac:dyDescent="0.35">
      <c r="A21" s="1" t="e">
        <f t="shared" si="2"/>
        <v>#REF!</v>
      </c>
      <c r="B21" s="2" t="s">
        <v>31</v>
      </c>
      <c r="C21" s="37">
        <f t="shared" si="1"/>
        <v>8.16</v>
      </c>
      <c r="D21" s="7">
        <v>31</v>
      </c>
      <c r="E21" s="4">
        <f t="shared" si="3"/>
        <v>0</v>
      </c>
      <c r="F21" s="15"/>
      <c r="G21" s="38"/>
      <c r="H21" s="4">
        <f t="shared" si="5"/>
        <v>0</v>
      </c>
      <c r="I21" s="4">
        <f t="shared" si="4"/>
        <v>0</v>
      </c>
      <c r="J21" s="15"/>
      <c r="L21" s="15"/>
      <c r="M21" s="15"/>
      <c r="N21" s="15"/>
      <c r="O21" s="15"/>
      <c r="P21" s="15"/>
    </row>
    <row r="22" spans="1:16" ht="14.5" hidden="1" x14ac:dyDescent="0.35">
      <c r="A22" s="1" t="e">
        <f t="shared" si="2"/>
        <v>#REF!</v>
      </c>
      <c r="B22" s="2" t="s">
        <v>32</v>
      </c>
      <c r="C22" s="37">
        <f t="shared" si="1"/>
        <v>8.16</v>
      </c>
      <c r="D22" s="7">
        <v>30</v>
      </c>
      <c r="E22" s="4">
        <f t="shared" si="3"/>
        <v>0</v>
      </c>
      <c r="F22" s="15"/>
      <c r="G22" s="38"/>
      <c r="H22" s="4">
        <f t="shared" si="5"/>
        <v>0</v>
      </c>
      <c r="I22" s="4">
        <f t="shared" si="4"/>
        <v>0</v>
      </c>
      <c r="J22" s="15"/>
      <c r="L22" s="15"/>
      <c r="M22" s="15"/>
      <c r="N22" s="15"/>
      <c r="O22" s="15"/>
      <c r="P22" s="15"/>
    </row>
    <row r="23" spans="1:16" ht="14.5" hidden="1" x14ac:dyDescent="0.35">
      <c r="A23" s="1" t="e">
        <f t="shared" si="2"/>
        <v>#REF!</v>
      </c>
      <c r="B23" s="2" t="s">
        <v>33</v>
      </c>
      <c r="C23" s="37">
        <f t="shared" si="1"/>
        <v>8.16</v>
      </c>
      <c r="D23" s="7">
        <v>31</v>
      </c>
      <c r="E23" s="4">
        <f t="shared" si="3"/>
        <v>0</v>
      </c>
      <c r="F23" s="15"/>
      <c r="G23" s="38"/>
      <c r="H23" s="4">
        <f t="shared" si="5"/>
        <v>0</v>
      </c>
      <c r="I23" s="4">
        <f t="shared" si="4"/>
        <v>0</v>
      </c>
      <c r="J23" s="15"/>
      <c r="L23" s="15"/>
      <c r="M23" s="15"/>
      <c r="N23" s="15"/>
      <c r="O23" s="15"/>
      <c r="P23" s="15"/>
    </row>
    <row r="24" spans="1:16" ht="14.5" hidden="1" x14ac:dyDescent="0.35">
      <c r="A24" s="1" t="e">
        <f t="shared" si="2"/>
        <v>#REF!</v>
      </c>
      <c r="B24" s="2" t="s">
        <v>34</v>
      </c>
      <c r="C24" s="37">
        <f t="shared" si="1"/>
        <v>8.16</v>
      </c>
      <c r="D24" s="7">
        <v>30</v>
      </c>
      <c r="E24" s="4">
        <f t="shared" si="3"/>
        <v>0</v>
      </c>
      <c r="F24" s="15"/>
      <c r="G24" s="38"/>
      <c r="H24" s="4">
        <f t="shared" si="5"/>
        <v>0</v>
      </c>
      <c r="I24" s="4">
        <f t="shared" si="4"/>
        <v>0</v>
      </c>
      <c r="J24" s="15"/>
      <c r="L24" s="15"/>
      <c r="M24" s="15"/>
      <c r="N24" s="15"/>
      <c r="O24" s="15"/>
      <c r="P24" s="15"/>
    </row>
    <row r="25" spans="1:16" ht="13" hidden="1" x14ac:dyDescent="0.3">
      <c r="A25" s="1" t="e">
        <f t="shared" si="2"/>
        <v>#REF!</v>
      </c>
      <c r="B25" s="30" t="s">
        <v>35</v>
      </c>
      <c r="C25" s="31">
        <f t="shared" si="1"/>
        <v>8.16</v>
      </c>
      <c r="D25" s="32">
        <v>31</v>
      </c>
      <c r="E25" s="33">
        <f t="shared" si="3"/>
        <v>0</v>
      </c>
      <c r="F25" s="34"/>
      <c r="G25" s="33"/>
      <c r="H25" s="33">
        <f t="shared" si="5"/>
        <v>0</v>
      </c>
      <c r="I25" s="33">
        <f t="shared" si="4"/>
        <v>0</v>
      </c>
      <c r="J25" s="34"/>
      <c r="K25" s="35">
        <v>2025</v>
      </c>
      <c r="L25" s="36">
        <f>SUM(I14:I25)+J14</f>
        <v>0</v>
      </c>
      <c r="M25" s="15">
        <f>SUM(N25:P25)</f>
        <v>0</v>
      </c>
      <c r="N25" s="15">
        <f>SUM(G14:G25)</f>
        <v>0</v>
      </c>
      <c r="O25" s="15">
        <f>SUM(H14:H25)</f>
        <v>0</v>
      </c>
      <c r="P25" s="15">
        <f>SUM(J14:J25)</f>
        <v>0</v>
      </c>
    </row>
    <row r="26" spans="1:16" ht="14.5" x14ac:dyDescent="0.35">
      <c r="A26" s="1" t="e">
        <f t="shared" si="2"/>
        <v>#REF!</v>
      </c>
      <c r="B26" s="2" t="s">
        <v>24</v>
      </c>
      <c r="C26" s="37">
        <f t="shared" si="1"/>
        <v>8.16</v>
      </c>
      <c r="D26" s="7">
        <v>31</v>
      </c>
      <c r="E26" s="4">
        <f t="shared" si="3"/>
        <v>0</v>
      </c>
      <c r="F26" s="15"/>
      <c r="G26" s="38"/>
      <c r="H26" s="4">
        <f t="shared" si="5"/>
        <v>0</v>
      </c>
      <c r="I26" s="4">
        <f t="shared" si="4"/>
        <v>0</v>
      </c>
      <c r="J26" s="15"/>
      <c r="L26" s="15"/>
    </row>
    <row r="27" spans="1:16" ht="14.5" x14ac:dyDescent="0.35">
      <c r="A27" s="1" t="e">
        <f t="shared" si="2"/>
        <v>#REF!</v>
      </c>
      <c r="B27" s="2" t="s">
        <v>25</v>
      </c>
      <c r="C27" s="37">
        <f t="shared" si="1"/>
        <v>8.16</v>
      </c>
      <c r="D27" s="7">
        <v>28</v>
      </c>
      <c r="E27" s="4">
        <f t="shared" si="3"/>
        <v>0</v>
      </c>
      <c r="F27" s="15"/>
      <c r="G27" s="38"/>
      <c r="H27" s="4">
        <f t="shared" si="5"/>
        <v>0</v>
      </c>
      <c r="I27" s="4">
        <f t="shared" si="4"/>
        <v>0</v>
      </c>
      <c r="J27" s="15"/>
      <c r="L27" s="15"/>
    </row>
    <row r="28" spans="1:16" ht="14.5" x14ac:dyDescent="0.35">
      <c r="A28" s="1" t="e">
        <f t="shared" si="2"/>
        <v>#REF!</v>
      </c>
      <c r="B28" s="2" t="s">
        <v>26</v>
      </c>
      <c r="C28" s="37">
        <f t="shared" si="1"/>
        <v>8.16</v>
      </c>
      <c r="D28" s="7">
        <v>31</v>
      </c>
      <c r="E28" s="4">
        <f t="shared" si="3"/>
        <v>0</v>
      </c>
      <c r="F28" s="15"/>
      <c r="G28" s="38"/>
      <c r="H28" s="4">
        <f t="shared" si="5"/>
        <v>0</v>
      </c>
      <c r="I28" s="4">
        <f t="shared" si="4"/>
        <v>0</v>
      </c>
      <c r="J28" s="15"/>
      <c r="L28" s="15"/>
    </row>
    <row r="29" spans="1:16" ht="14.5" x14ac:dyDescent="0.35">
      <c r="A29" s="1" t="e">
        <f t="shared" si="2"/>
        <v>#REF!</v>
      </c>
      <c r="B29" s="2" t="s">
        <v>27</v>
      </c>
      <c r="C29" s="37">
        <f t="shared" si="1"/>
        <v>8.16</v>
      </c>
      <c r="D29" s="7">
        <v>30</v>
      </c>
      <c r="E29" s="4">
        <f t="shared" si="3"/>
        <v>0</v>
      </c>
      <c r="F29" s="15"/>
      <c r="G29" s="38"/>
      <c r="H29" s="4">
        <f t="shared" si="5"/>
        <v>0</v>
      </c>
      <c r="I29" s="4">
        <f t="shared" si="4"/>
        <v>0</v>
      </c>
      <c r="J29" s="15"/>
      <c r="L29" s="15"/>
    </row>
    <row r="30" spans="1:16" ht="14.5" x14ac:dyDescent="0.35">
      <c r="A30" s="1" t="e">
        <f t="shared" si="2"/>
        <v>#REF!</v>
      </c>
      <c r="B30" s="2" t="s">
        <v>28</v>
      </c>
      <c r="C30" s="37">
        <f t="shared" si="1"/>
        <v>8.16</v>
      </c>
      <c r="D30" s="7">
        <v>31</v>
      </c>
      <c r="E30" s="4">
        <f t="shared" si="3"/>
        <v>0</v>
      </c>
      <c r="F30" s="15"/>
      <c r="G30" s="38"/>
      <c r="H30" s="4">
        <f t="shared" si="5"/>
        <v>0</v>
      </c>
      <c r="I30" s="4">
        <f t="shared" si="4"/>
        <v>0</v>
      </c>
      <c r="J30" s="15"/>
      <c r="L30" s="15"/>
    </row>
    <row r="31" spans="1:16" ht="14.5" x14ac:dyDescent="0.35">
      <c r="A31" s="1" t="e">
        <f t="shared" si="2"/>
        <v>#REF!</v>
      </c>
      <c r="B31" s="2" t="s">
        <v>29</v>
      </c>
      <c r="C31" s="37">
        <f t="shared" si="1"/>
        <v>8.16</v>
      </c>
      <c r="D31" s="7">
        <v>30</v>
      </c>
      <c r="E31" s="4">
        <f t="shared" si="3"/>
        <v>0</v>
      </c>
      <c r="F31" s="15"/>
      <c r="G31" s="38"/>
      <c r="H31" s="4">
        <f t="shared" si="5"/>
        <v>0</v>
      </c>
      <c r="I31" s="4">
        <f t="shared" si="4"/>
        <v>0</v>
      </c>
      <c r="J31" s="15"/>
      <c r="L31" s="15"/>
    </row>
    <row r="32" spans="1:16" ht="14.5" x14ac:dyDescent="0.35">
      <c r="A32" s="1" t="e">
        <f t="shared" si="2"/>
        <v>#REF!</v>
      </c>
      <c r="B32" s="2" t="s">
        <v>30</v>
      </c>
      <c r="C32" s="37">
        <f t="shared" si="1"/>
        <v>8.16</v>
      </c>
      <c r="D32" s="7">
        <v>31</v>
      </c>
      <c r="E32" s="4">
        <f t="shared" si="3"/>
        <v>0</v>
      </c>
      <c r="F32" s="15"/>
      <c r="G32" s="38"/>
      <c r="H32" s="4">
        <f t="shared" si="5"/>
        <v>0</v>
      </c>
      <c r="I32" s="4">
        <f t="shared" si="4"/>
        <v>0</v>
      </c>
      <c r="J32" s="15"/>
      <c r="L32" s="15"/>
    </row>
    <row r="33" spans="1:16" ht="14.5" x14ac:dyDescent="0.35">
      <c r="A33" s="1" t="e">
        <f t="shared" si="2"/>
        <v>#REF!</v>
      </c>
      <c r="B33" s="2" t="s">
        <v>31</v>
      </c>
      <c r="C33" s="37">
        <f t="shared" si="1"/>
        <v>8.16</v>
      </c>
      <c r="D33" s="7">
        <v>31</v>
      </c>
      <c r="E33" s="4">
        <f t="shared" si="3"/>
        <v>0</v>
      </c>
      <c r="F33" s="15"/>
      <c r="G33" s="38"/>
      <c r="H33" s="4">
        <f t="shared" si="5"/>
        <v>0</v>
      </c>
      <c r="I33" s="4">
        <f t="shared" si="4"/>
        <v>0</v>
      </c>
      <c r="J33" s="15"/>
      <c r="L33" s="15"/>
    </row>
    <row r="34" spans="1:16" ht="14.5" x14ac:dyDescent="0.35">
      <c r="A34" s="1" t="e">
        <f t="shared" si="2"/>
        <v>#REF!</v>
      </c>
      <c r="B34" s="2" t="s">
        <v>32</v>
      </c>
      <c r="C34" s="37">
        <f t="shared" si="1"/>
        <v>8.16</v>
      </c>
      <c r="D34" s="7">
        <v>30</v>
      </c>
      <c r="E34" s="4">
        <f t="shared" si="3"/>
        <v>0</v>
      </c>
      <c r="F34" s="15"/>
      <c r="G34" s="38"/>
      <c r="H34" s="4">
        <f t="shared" si="5"/>
        <v>0</v>
      </c>
      <c r="I34" s="4">
        <f t="shared" si="4"/>
        <v>0</v>
      </c>
      <c r="J34" s="15"/>
      <c r="L34" s="15"/>
    </row>
    <row r="35" spans="1:16" ht="14.5" x14ac:dyDescent="0.35">
      <c r="A35" s="1" t="e">
        <f t="shared" si="2"/>
        <v>#REF!</v>
      </c>
      <c r="B35" s="2" t="s">
        <v>33</v>
      </c>
      <c r="C35" s="37">
        <f t="shared" si="1"/>
        <v>8.16</v>
      </c>
      <c r="D35" s="7">
        <v>31</v>
      </c>
      <c r="E35" s="4">
        <f t="shared" si="3"/>
        <v>0</v>
      </c>
      <c r="F35" s="15"/>
      <c r="G35" s="38"/>
      <c r="H35" s="4">
        <f t="shared" si="5"/>
        <v>0</v>
      </c>
      <c r="I35" s="4">
        <f t="shared" si="4"/>
        <v>0</v>
      </c>
      <c r="J35" s="15"/>
      <c r="L35" s="15"/>
    </row>
    <row r="36" spans="1:16" ht="14.5" x14ac:dyDescent="0.35">
      <c r="A36" s="1" t="e">
        <f t="shared" si="2"/>
        <v>#REF!</v>
      </c>
      <c r="B36" s="2" t="s">
        <v>34</v>
      </c>
      <c r="C36" s="37">
        <f t="shared" si="1"/>
        <v>8.16</v>
      </c>
      <c r="D36" s="7">
        <v>30</v>
      </c>
      <c r="E36" s="4">
        <f t="shared" si="3"/>
        <v>0</v>
      </c>
      <c r="F36" s="15"/>
      <c r="G36" s="38"/>
      <c r="H36" s="4">
        <f t="shared" si="5"/>
        <v>0</v>
      </c>
      <c r="I36" s="4">
        <f t="shared" si="4"/>
        <v>0</v>
      </c>
      <c r="J36" s="15"/>
      <c r="L36" s="15"/>
    </row>
    <row r="37" spans="1:16" ht="13" x14ac:dyDescent="0.3">
      <c r="A37" s="1" t="e">
        <f t="shared" si="2"/>
        <v>#REF!</v>
      </c>
      <c r="B37" s="30" t="s">
        <v>36</v>
      </c>
      <c r="C37" s="31">
        <f t="shared" si="1"/>
        <v>8.16</v>
      </c>
      <c r="D37" s="32">
        <v>31</v>
      </c>
      <c r="E37" s="39">
        <f t="shared" si="3"/>
        <v>20000000</v>
      </c>
      <c r="F37" s="34">
        <f>F3</f>
        <v>20000000</v>
      </c>
      <c r="G37" s="33"/>
      <c r="H37" s="33">
        <f t="shared" si="5"/>
        <v>0</v>
      </c>
      <c r="I37" s="33">
        <f t="shared" si="4"/>
        <v>0</v>
      </c>
      <c r="J37" s="34"/>
      <c r="K37" s="35">
        <v>2026</v>
      </c>
      <c r="L37" s="36">
        <f>SUM(I26:I37)+J26</f>
        <v>0</v>
      </c>
      <c r="M37" s="15">
        <f>SUM(N37:P37)</f>
        <v>0</v>
      </c>
      <c r="N37" s="15">
        <f>SUM(G26:G37)</f>
        <v>0</v>
      </c>
      <c r="O37" s="15">
        <f>SUM(H26:H37)</f>
        <v>0</v>
      </c>
      <c r="P37" s="15">
        <f>SUM(J26:J37)</f>
        <v>0</v>
      </c>
    </row>
    <row r="38" spans="1:16" ht="14.5" x14ac:dyDescent="0.35">
      <c r="A38" s="1" t="e">
        <f t="shared" si="2"/>
        <v>#REF!</v>
      </c>
      <c r="B38" s="2" t="s">
        <v>24</v>
      </c>
      <c r="C38" s="37">
        <f t="shared" si="1"/>
        <v>8.16</v>
      </c>
      <c r="D38" s="7">
        <v>31</v>
      </c>
      <c r="E38" s="40">
        <f t="shared" si="3"/>
        <v>20000000</v>
      </c>
      <c r="F38" s="15"/>
      <c r="G38" s="38"/>
      <c r="H38" s="4">
        <f>C37*D37*E37/36000</f>
        <v>140533.33333333334</v>
      </c>
      <c r="I38" s="4">
        <f t="shared" si="4"/>
        <v>140533.33333333334</v>
      </c>
      <c r="J38" s="15"/>
      <c r="L38" s="15"/>
    </row>
    <row r="39" spans="1:16" ht="14.5" x14ac:dyDescent="0.35">
      <c r="A39" s="1" t="e">
        <f t="shared" si="2"/>
        <v>#REF!</v>
      </c>
      <c r="B39" s="2" t="s">
        <v>25</v>
      </c>
      <c r="C39" s="37">
        <f t="shared" si="1"/>
        <v>8.16</v>
      </c>
      <c r="D39" s="7">
        <v>28</v>
      </c>
      <c r="E39" s="41">
        <f t="shared" si="3"/>
        <v>20000000</v>
      </c>
      <c r="F39" s="15"/>
      <c r="G39" s="38"/>
      <c r="H39" s="4">
        <f t="shared" ref="H39:H102" si="6">C38*D38*E38/36000</f>
        <v>140533.33333333334</v>
      </c>
      <c r="I39" s="4">
        <f t="shared" si="4"/>
        <v>140533.33333333334</v>
      </c>
      <c r="J39" s="15"/>
      <c r="L39" s="15"/>
    </row>
    <row r="40" spans="1:16" ht="14.5" x14ac:dyDescent="0.35">
      <c r="A40" s="1" t="e">
        <f t="shared" si="2"/>
        <v>#REF!</v>
      </c>
      <c r="B40" s="2" t="s">
        <v>26</v>
      </c>
      <c r="C40" s="37">
        <f t="shared" si="1"/>
        <v>8.16</v>
      </c>
      <c r="D40" s="7">
        <v>31</v>
      </c>
      <c r="E40" s="41">
        <f t="shared" si="3"/>
        <v>20000000</v>
      </c>
      <c r="F40" s="15"/>
      <c r="G40" s="38"/>
      <c r="H40" s="4">
        <f t="shared" si="6"/>
        <v>126933.33333333333</v>
      </c>
      <c r="I40" s="4">
        <f t="shared" si="4"/>
        <v>126933.33333333333</v>
      </c>
      <c r="J40" s="15"/>
      <c r="L40" s="15"/>
    </row>
    <row r="41" spans="1:16" ht="14.5" x14ac:dyDescent="0.35">
      <c r="A41" s="1" t="e">
        <f t="shared" si="2"/>
        <v>#REF!</v>
      </c>
      <c r="B41" s="2" t="s">
        <v>27</v>
      </c>
      <c r="C41" s="37">
        <f t="shared" si="1"/>
        <v>8.16</v>
      </c>
      <c r="D41" s="7">
        <v>30</v>
      </c>
      <c r="E41" s="41">
        <f t="shared" si="3"/>
        <v>20000000</v>
      </c>
      <c r="F41" s="15"/>
      <c r="G41" s="38"/>
      <c r="H41" s="4">
        <f t="shared" si="6"/>
        <v>140533.33333333334</v>
      </c>
      <c r="I41" s="4">
        <f t="shared" si="4"/>
        <v>140533.33333333334</v>
      </c>
      <c r="J41" s="15"/>
      <c r="L41" s="15"/>
    </row>
    <row r="42" spans="1:16" ht="14.5" x14ac:dyDescent="0.35">
      <c r="A42" s="1" t="e">
        <f t="shared" si="2"/>
        <v>#REF!</v>
      </c>
      <c r="B42" s="2" t="s">
        <v>28</v>
      </c>
      <c r="C42" s="37">
        <f t="shared" si="1"/>
        <v>8.16</v>
      </c>
      <c r="D42" s="7">
        <v>31</v>
      </c>
      <c r="E42" s="41">
        <f t="shared" si="3"/>
        <v>20000000</v>
      </c>
      <c r="F42" s="15"/>
      <c r="G42" s="38"/>
      <c r="H42" s="4">
        <f t="shared" si="6"/>
        <v>136000</v>
      </c>
      <c r="I42" s="4">
        <f t="shared" si="4"/>
        <v>136000</v>
      </c>
      <c r="J42" s="15"/>
      <c r="L42" s="15"/>
    </row>
    <row r="43" spans="1:16" ht="14.5" x14ac:dyDescent="0.35">
      <c r="A43" s="1" t="e">
        <f t="shared" si="2"/>
        <v>#REF!</v>
      </c>
      <c r="B43" s="2" t="s">
        <v>29</v>
      </c>
      <c r="C43" s="37">
        <f t="shared" si="1"/>
        <v>8.16</v>
      </c>
      <c r="D43" s="7">
        <v>30</v>
      </c>
      <c r="E43" s="41">
        <f t="shared" si="3"/>
        <v>20000000</v>
      </c>
      <c r="F43" s="15"/>
      <c r="G43" s="38"/>
      <c r="H43" s="4">
        <f t="shared" si="6"/>
        <v>140533.33333333334</v>
      </c>
      <c r="I43" s="4">
        <f t="shared" si="4"/>
        <v>140533.33333333334</v>
      </c>
      <c r="J43" s="15"/>
      <c r="L43" s="15"/>
    </row>
    <row r="44" spans="1:16" ht="14.5" x14ac:dyDescent="0.35">
      <c r="A44" s="1" t="e">
        <f t="shared" si="2"/>
        <v>#REF!</v>
      </c>
      <c r="B44" s="2" t="s">
        <v>30</v>
      </c>
      <c r="C44" s="37">
        <f t="shared" si="1"/>
        <v>8.16</v>
      </c>
      <c r="D44" s="7">
        <v>31</v>
      </c>
      <c r="E44" s="41">
        <f t="shared" si="3"/>
        <v>20000000</v>
      </c>
      <c r="F44" s="15"/>
      <c r="G44" s="38"/>
      <c r="H44" s="4">
        <f t="shared" si="6"/>
        <v>136000</v>
      </c>
      <c r="I44" s="4">
        <f t="shared" si="4"/>
        <v>136000</v>
      </c>
      <c r="J44" s="15"/>
      <c r="L44" s="15"/>
    </row>
    <row r="45" spans="1:16" ht="14.5" x14ac:dyDescent="0.35">
      <c r="A45" s="1" t="e">
        <f t="shared" si="2"/>
        <v>#REF!</v>
      </c>
      <c r="B45" s="2" t="s">
        <v>31</v>
      </c>
      <c r="C45" s="37">
        <f t="shared" si="1"/>
        <v>8.16</v>
      </c>
      <c r="D45" s="7">
        <v>31</v>
      </c>
      <c r="E45" s="41">
        <f t="shared" si="3"/>
        <v>20000000</v>
      </c>
      <c r="F45" s="15"/>
      <c r="G45" s="38"/>
      <c r="H45" s="4">
        <f t="shared" si="6"/>
        <v>140533.33333333334</v>
      </c>
      <c r="I45" s="4">
        <f t="shared" si="4"/>
        <v>140533.33333333334</v>
      </c>
      <c r="J45" s="15"/>
      <c r="L45" s="15"/>
    </row>
    <row r="46" spans="1:16" ht="14.5" x14ac:dyDescent="0.35">
      <c r="A46" s="1" t="e">
        <f t="shared" si="2"/>
        <v>#REF!</v>
      </c>
      <c r="B46" s="2" t="s">
        <v>32</v>
      </c>
      <c r="C46" s="37">
        <f t="shared" si="1"/>
        <v>8.16</v>
      </c>
      <c r="D46" s="7">
        <v>30</v>
      </c>
      <c r="E46" s="41">
        <f t="shared" si="3"/>
        <v>20000000</v>
      </c>
      <c r="F46" s="15"/>
      <c r="G46" s="38"/>
      <c r="H46" s="4">
        <f t="shared" si="6"/>
        <v>140533.33333333334</v>
      </c>
      <c r="I46" s="4">
        <f t="shared" si="4"/>
        <v>140533.33333333334</v>
      </c>
      <c r="J46" s="15"/>
      <c r="L46" s="15"/>
    </row>
    <row r="47" spans="1:16" ht="14.5" x14ac:dyDescent="0.35">
      <c r="A47" s="1" t="e">
        <f t="shared" si="2"/>
        <v>#REF!</v>
      </c>
      <c r="B47" s="2" t="s">
        <v>33</v>
      </c>
      <c r="C47" s="37">
        <f t="shared" si="1"/>
        <v>8.16</v>
      </c>
      <c r="D47" s="7">
        <v>31</v>
      </c>
      <c r="E47" s="41">
        <f t="shared" si="3"/>
        <v>20000000</v>
      </c>
      <c r="F47" s="15"/>
      <c r="G47" s="38"/>
      <c r="H47" s="4">
        <f t="shared" si="6"/>
        <v>136000</v>
      </c>
      <c r="I47" s="4">
        <f t="shared" si="4"/>
        <v>136000</v>
      </c>
      <c r="J47" s="15"/>
      <c r="L47" s="15"/>
    </row>
    <row r="48" spans="1:16" ht="14.5" x14ac:dyDescent="0.35">
      <c r="A48" s="1" t="e">
        <f t="shared" si="2"/>
        <v>#REF!</v>
      </c>
      <c r="B48" s="2" t="s">
        <v>34</v>
      </c>
      <c r="C48" s="37">
        <f t="shared" si="1"/>
        <v>8.16</v>
      </c>
      <c r="D48" s="7">
        <v>30</v>
      </c>
      <c r="E48" s="42">
        <f t="shared" si="3"/>
        <v>20000000</v>
      </c>
      <c r="F48" s="15"/>
      <c r="G48" s="38"/>
      <c r="H48" s="4">
        <f t="shared" si="6"/>
        <v>140533.33333333334</v>
      </c>
      <c r="I48" s="4">
        <f t="shared" si="4"/>
        <v>140533.33333333334</v>
      </c>
      <c r="J48" s="15"/>
      <c r="L48" s="15"/>
    </row>
    <row r="49" spans="1:16" ht="13" x14ac:dyDescent="0.3">
      <c r="A49" s="1" t="e">
        <f t="shared" si="2"/>
        <v>#REF!</v>
      </c>
      <c r="B49" s="30" t="s">
        <v>37</v>
      </c>
      <c r="C49" s="31">
        <f t="shared" si="1"/>
        <v>8.16</v>
      </c>
      <c r="D49" s="32">
        <v>31</v>
      </c>
      <c r="E49" s="43">
        <f t="shared" si="3"/>
        <v>20000000</v>
      </c>
      <c r="F49" s="34"/>
      <c r="G49" s="33"/>
      <c r="H49" s="33">
        <f t="shared" si="6"/>
        <v>136000</v>
      </c>
      <c r="I49" s="33">
        <f t="shared" si="4"/>
        <v>136000</v>
      </c>
      <c r="J49" s="34"/>
      <c r="K49" s="35">
        <v>2027</v>
      </c>
      <c r="L49" s="36">
        <f>SUM(I38:I49)+J38</f>
        <v>1654666.6666666665</v>
      </c>
      <c r="M49" s="15">
        <f>SUM(N49:P49)</f>
        <v>1654666.6666666665</v>
      </c>
      <c r="N49" s="15">
        <f>SUM(G38:G49)</f>
        <v>0</v>
      </c>
      <c r="O49" s="15">
        <f>SUM(H38:H49)</f>
        <v>1654666.6666666665</v>
      </c>
      <c r="P49" s="15">
        <f>SUM(J38:J49)</f>
        <v>0</v>
      </c>
    </row>
    <row r="50" spans="1:16" ht="14.5" x14ac:dyDescent="0.35">
      <c r="A50" s="1" t="e">
        <f t="shared" si="2"/>
        <v>#REF!</v>
      </c>
      <c r="B50" s="2" t="s">
        <v>24</v>
      </c>
      <c r="C50" s="37">
        <f t="shared" si="1"/>
        <v>8.16</v>
      </c>
      <c r="D50" s="7">
        <v>31</v>
      </c>
      <c r="E50" s="40">
        <f t="shared" si="3"/>
        <v>20000000</v>
      </c>
      <c r="F50" s="15"/>
      <c r="G50" s="38"/>
      <c r="H50" s="4">
        <f t="shared" si="6"/>
        <v>140533.33333333334</v>
      </c>
      <c r="I50" s="4">
        <f t="shared" si="4"/>
        <v>140533.33333333334</v>
      </c>
      <c r="J50" s="15"/>
      <c r="L50" s="15"/>
    </row>
    <row r="51" spans="1:16" ht="14.5" x14ac:dyDescent="0.35">
      <c r="A51" s="1" t="e">
        <f t="shared" si="2"/>
        <v>#REF!</v>
      </c>
      <c r="B51" s="2" t="s">
        <v>25</v>
      </c>
      <c r="C51" s="37">
        <f t="shared" si="1"/>
        <v>8.16</v>
      </c>
      <c r="D51" s="7">
        <v>29</v>
      </c>
      <c r="E51" s="41">
        <f t="shared" si="3"/>
        <v>20000000</v>
      </c>
      <c r="F51" s="15"/>
      <c r="G51" s="38"/>
      <c r="H51" s="4">
        <f t="shared" si="6"/>
        <v>140533.33333333334</v>
      </c>
      <c r="I51" s="4">
        <f t="shared" si="4"/>
        <v>140533.33333333334</v>
      </c>
      <c r="J51" s="15"/>
      <c r="L51" s="15"/>
    </row>
    <row r="52" spans="1:16" ht="14.5" x14ac:dyDescent="0.35">
      <c r="A52" s="1" t="e">
        <f t="shared" si="2"/>
        <v>#REF!</v>
      </c>
      <c r="B52" s="2" t="s">
        <v>26</v>
      </c>
      <c r="C52" s="37">
        <f t="shared" si="1"/>
        <v>8.16</v>
      </c>
      <c r="D52" s="7">
        <v>31</v>
      </c>
      <c r="E52" s="41">
        <f t="shared" si="3"/>
        <v>20000000</v>
      </c>
      <c r="F52" s="15"/>
      <c r="G52" s="38"/>
      <c r="H52" s="4">
        <f t="shared" si="6"/>
        <v>131466.66666666666</v>
      </c>
      <c r="I52" s="4">
        <f t="shared" si="4"/>
        <v>131466.66666666666</v>
      </c>
      <c r="J52" s="15"/>
      <c r="L52" s="15"/>
    </row>
    <row r="53" spans="1:16" ht="14.5" x14ac:dyDescent="0.35">
      <c r="A53" s="1" t="e">
        <f t="shared" si="2"/>
        <v>#REF!</v>
      </c>
      <c r="B53" s="2" t="s">
        <v>27</v>
      </c>
      <c r="C53" s="37">
        <f t="shared" si="1"/>
        <v>8.16</v>
      </c>
      <c r="D53" s="7">
        <v>30</v>
      </c>
      <c r="E53" s="41">
        <f t="shared" si="3"/>
        <v>20000000</v>
      </c>
      <c r="F53" s="15"/>
      <c r="G53" s="38"/>
      <c r="H53" s="4">
        <f t="shared" si="6"/>
        <v>140533.33333333334</v>
      </c>
      <c r="I53" s="4">
        <f t="shared" si="4"/>
        <v>140533.33333333334</v>
      </c>
      <c r="J53" s="15"/>
      <c r="L53" s="15"/>
    </row>
    <row r="54" spans="1:16" ht="14.5" x14ac:dyDescent="0.35">
      <c r="A54" s="1" t="e">
        <f t="shared" si="2"/>
        <v>#REF!</v>
      </c>
      <c r="B54" s="2" t="s">
        <v>28</v>
      </c>
      <c r="C54" s="37">
        <f t="shared" si="1"/>
        <v>8.16</v>
      </c>
      <c r="D54" s="7">
        <v>31</v>
      </c>
      <c r="E54" s="41">
        <f t="shared" si="3"/>
        <v>20000000</v>
      </c>
      <c r="F54" s="15"/>
      <c r="G54" s="38"/>
      <c r="H54" s="4">
        <f t="shared" si="6"/>
        <v>136000</v>
      </c>
      <c r="I54" s="4">
        <f t="shared" si="4"/>
        <v>136000</v>
      </c>
      <c r="J54" s="15"/>
      <c r="L54" s="15"/>
    </row>
    <row r="55" spans="1:16" ht="14.5" x14ac:dyDescent="0.35">
      <c r="A55" s="1" t="e">
        <f t="shared" si="2"/>
        <v>#REF!</v>
      </c>
      <c r="B55" s="2" t="s">
        <v>29</v>
      </c>
      <c r="C55" s="37">
        <f t="shared" si="1"/>
        <v>8.16</v>
      </c>
      <c r="D55" s="7">
        <v>30</v>
      </c>
      <c r="E55" s="41">
        <f t="shared" si="3"/>
        <v>20000000</v>
      </c>
      <c r="F55" s="15"/>
      <c r="G55" s="38"/>
      <c r="H55" s="4">
        <f t="shared" si="6"/>
        <v>140533.33333333334</v>
      </c>
      <c r="I55" s="4">
        <f t="shared" si="4"/>
        <v>140533.33333333334</v>
      </c>
      <c r="J55" s="15"/>
      <c r="L55" s="15"/>
    </row>
    <row r="56" spans="1:16" ht="14.5" x14ac:dyDescent="0.35">
      <c r="A56" s="1" t="e">
        <f t="shared" si="2"/>
        <v>#REF!</v>
      </c>
      <c r="B56" s="2" t="s">
        <v>30</v>
      </c>
      <c r="C56" s="37">
        <f t="shared" si="1"/>
        <v>8.16</v>
      </c>
      <c r="D56" s="7">
        <v>31</v>
      </c>
      <c r="E56" s="41">
        <f t="shared" si="3"/>
        <v>20000000</v>
      </c>
      <c r="F56" s="15"/>
      <c r="G56" s="38"/>
      <c r="H56" s="4">
        <f t="shared" si="6"/>
        <v>136000</v>
      </c>
      <c r="I56" s="4">
        <f t="shared" si="4"/>
        <v>136000</v>
      </c>
      <c r="J56" s="15"/>
      <c r="L56" s="15"/>
    </row>
    <row r="57" spans="1:16" ht="14.5" x14ac:dyDescent="0.35">
      <c r="A57" s="1" t="e">
        <f t="shared" si="2"/>
        <v>#REF!</v>
      </c>
      <c r="B57" s="2" t="s">
        <v>31</v>
      </c>
      <c r="C57" s="37">
        <f t="shared" si="1"/>
        <v>8.16</v>
      </c>
      <c r="D57" s="7">
        <v>31</v>
      </c>
      <c r="E57" s="41">
        <f t="shared" si="3"/>
        <v>20000000</v>
      </c>
      <c r="F57" s="15"/>
      <c r="G57" s="38"/>
      <c r="H57" s="4">
        <f t="shared" si="6"/>
        <v>140533.33333333334</v>
      </c>
      <c r="I57" s="4">
        <f t="shared" si="4"/>
        <v>140533.33333333334</v>
      </c>
      <c r="J57" s="15"/>
      <c r="L57" s="15"/>
    </row>
    <row r="58" spans="1:16" ht="14.5" x14ac:dyDescent="0.35">
      <c r="A58" s="1" t="e">
        <f t="shared" si="2"/>
        <v>#REF!</v>
      </c>
      <c r="B58" s="2" t="s">
        <v>32</v>
      </c>
      <c r="C58" s="37">
        <f t="shared" si="1"/>
        <v>8.16</v>
      </c>
      <c r="D58" s="7">
        <v>30</v>
      </c>
      <c r="E58" s="41">
        <f t="shared" si="3"/>
        <v>20000000</v>
      </c>
      <c r="F58" s="15"/>
      <c r="G58" s="38"/>
      <c r="H58" s="4">
        <f t="shared" si="6"/>
        <v>140533.33333333334</v>
      </c>
      <c r="I58" s="4">
        <f t="shared" si="4"/>
        <v>140533.33333333334</v>
      </c>
      <c r="J58" s="15"/>
      <c r="L58" s="15"/>
    </row>
    <row r="59" spans="1:16" ht="14.5" x14ac:dyDescent="0.35">
      <c r="A59" s="1" t="e">
        <f t="shared" si="2"/>
        <v>#REF!</v>
      </c>
      <c r="B59" s="2" t="s">
        <v>33</v>
      </c>
      <c r="C59" s="37">
        <f t="shared" si="1"/>
        <v>8.16</v>
      </c>
      <c r="D59" s="7">
        <v>31</v>
      </c>
      <c r="E59" s="41">
        <f t="shared" si="3"/>
        <v>20000000</v>
      </c>
      <c r="F59" s="15"/>
      <c r="G59" s="38"/>
      <c r="H59" s="4">
        <f t="shared" si="6"/>
        <v>136000</v>
      </c>
      <c r="I59" s="4">
        <f t="shared" si="4"/>
        <v>136000</v>
      </c>
      <c r="J59" s="15"/>
      <c r="L59" s="15"/>
    </row>
    <row r="60" spans="1:16" ht="14.5" x14ac:dyDescent="0.35">
      <c r="A60" s="1" t="e">
        <f t="shared" si="2"/>
        <v>#REF!</v>
      </c>
      <c r="B60" s="2" t="s">
        <v>34</v>
      </c>
      <c r="C60" s="37">
        <f t="shared" si="1"/>
        <v>8.16</v>
      </c>
      <c r="D60" s="7">
        <v>30</v>
      </c>
      <c r="E60" s="42">
        <f t="shared" si="3"/>
        <v>20000000</v>
      </c>
      <c r="F60" s="15"/>
      <c r="G60" s="38"/>
      <c r="H60" s="4">
        <f t="shared" si="6"/>
        <v>140533.33333333334</v>
      </c>
      <c r="I60" s="4">
        <f t="shared" si="4"/>
        <v>140533.33333333334</v>
      </c>
      <c r="J60" s="15"/>
      <c r="L60" s="15"/>
    </row>
    <row r="61" spans="1:16" ht="13" x14ac:dyDescent="0.3">
      <c r="A61" s="1" t="e">
        <f t="shared" si="2"/>
        <v>#REF!</v>
      </c>
      <c r="B61" s="30" t="s">
        <v>38</v>
      </c>
      <c r="C61" s="31">
        <f t="shared" si="1"/>
        <v>8.16</v>
      </c>
      <c r="D61" s="32">
        <v>31</v>
      </c>
      <c r="E61" s="43">
        <f t="shared" si="3"/>
        <v>19791666.666666668</v>
      </c>
      <c r="F61" s="34"/>
      <c r="G61" s="33">
        <f>F3/96</f>
        <v>208333.33333333334</v>
      </c>
      <c r="H61" s="33">
        <f t="shared" si="6"/>
        <v>136000</v>
      </c>
      <c r="I61" s="33">
        <f t="shared" si="4"/>
        <v>344333.33333333337</v>
      </c>
      <c r="J61" s="34"/>
      <c r="K61" s="35">
        <v>2028</v>
      </c>
      <c r="L61" s="36">
        <f>SUM(I50:I61)+J50</f>
        <v>1867533.3333333335</v>
      </c>
      <c r="M61" s="15">
        <f>SUM(N61:P61)</f>
        <v>1867533.3333333333</v>
      </c>
      <c r="N61" s="15">
        <f>SUM(G50:G61)</f>
        <v>208333.33333333334</v>
      </c>
      <c r="O61" s="15">
        <f>SUM(H50:H61)</f>
        <v>1659200</v>
      </c>
      <c r="P61" s="15">
        <f>SUM(J50:J61)</f>
        <v>0</v>
      </c>
    </row>
    <row r="62" spans="1:16" ht="14.5" x14ac:dyDescent="0.35">
      <c r="A62" s="1" t="e">
        <f t="shared" si="2"/>
        <v>#REF!</v>
      </c>
      <c r="B62" s="2" t="s">
        <v>24</v>
      </c>
      <c r="C62" s="37">
        <f t="shared" si="1"/>
        <v>8.16</v>
      </c>
      <c r="D62" s="7">
        <v>31</v>
      </c>
      <c r="E62" s="40">
        <f t="shared" si="3"/>
        <v>19583333.333333336</v>
      </c>
      <c r="F62" s="15"/>
      <c r="G62" s="38">
        <f t="shared" ref="G62:G125" si="7">G61</f>
        <v>208333.33333333334</v>
      </c>
      <c r="H62" s="4">
        <f t="shared" si="6"/>
        <v>139069.44444444444</v>
      </c>
      <c r="I62" s="4">
        <f t="shared" si="4"/>
        <v>347402.77777777775</v>
      </c>
      <c r="J62" s="15"/>
      <c r="L62" s="15"/>
    </row>
    <row r="63" spans="1:16" ht="14.5" x14ac:dyDescent="0.35">
      <c r="A63" s="1" t="e">
        <f t="shared" si="2"/>
        <v>#REF!</v>
      </c>
      <c r="B63" s="2" t="s">
        <v>25</v>
      </c>
      <c r="C63" s="37">
        <f t="shared" si="1"/>
        <v>8.16</v>
      </c>
      <c r="D63" s="7">
        <v>28</v>
      </c>
      <c r="E63" s="41">
        <f t="shared" si="3"/>
        <v>19375000.000000004</v>
      </c>
      <c r="F63" s="15"/>
      <c r="G63" s="38">
        <f t="shared" si="7"/>
        <v>208333.33333333334</v>
      </c>
      <c r="H63" s="4">
        <f t="shared" si="6"/>
        <v>137605.55555555559</v>
      </c>
      <c r="I63" s="4">
        <f t="shared" si="4"/>
        <v>345938.88888888893</v>
      </c>
      <c r="J63" s="15"/>
      <c r="L63" s="15"/>
    </row>
    <row r="64" spans="1:16" ht="14.5" x14ac:dyDescent="0.35">
      <c r="A64" s="1" t="e">
        <f t="shared" si="2"/>
        <v>#REF!</v>
      </c>
      <c r="B64" s="2" t="s">
        <v>26</v>
      </c>
      <c r="C64" s="37">
        <f t="shared" si="1"/>
        <v>8.16</v>
      </c>
      <c r="D64" s="7">
        <v>31</v>
      </c>
      <c r="E64" s="41">
        <f t="shared" si="3"/>
        <v>19166666.666666672</v>
      </c>
      <c r="F64" s="15"/>
      <c r="G64" s="38">
        <f t="shared" si="7"/>
        <v>208333.33333333334</v>
      </c>
      <c r="H64" s="4">
        <f t="shared" si="6"/>
        <v>122966.66666666669</v>
      </c>
      <c r="I64" s="4">
        <f t="shared" si="4"/>
        <v>331300</v>
      </c>
      <c r="J64" s="15"/>
      <c r="L64" s="15"/>
    </row>
    <row r="65" spans="1:16" ht="14.5" x14ac:dyDescent="0.35">
      <c r="A65" s="1" t="e">
        <f t="shared" si="2"/>
        <v>#REF!</v>
      </c>
      <c r="B65" s="2" t="s">
        <v>27</v>
      </c>
      <c r="C65" s="37">
        <f t="shared" si="1"/>
        <v>8.16</v>
      </c>
      <c r="D65" s="7">
        <v>30</v>
      </c>
      <c r="E65" s="41">
        <f t="shared" si="3"/>
        <v>18958333.33333334</v>
      </c>
      <c r="F65" s="15"/>
      <c r="G65" s="38">
        <f t="shared" si="7"/>
        <v>208333.33333333334</v>
      </c>
      <c r="H65" s="4">
        <f t="shared" si="6"/>
        <v>134677.77777777781</v>
      </c>
      <c r="I65" s="4">
        <f t="shared" si="4"/>
        <v>343011.11111111112</v>
      </c>
      <c r="J65" s="15"/>
      <c r="L65" s="15"/>
    </row>
    <row r="66" spans="1:16" ht="14.5" x14ac:dyDescent="0.35">
      <c r="A66" s="1" t="e">
        <f t="shared" si="2"/>
        <v>#REF!</v>
      </c>
      <c r="B66" s="2" t="s">
        <v>28</v>
      </c>
      <c r="C66" s="37">
        <f t="shared" si="1"/>
        <v>8.16</v>
      </c>
      <c r="D66" s="7">
        <v>31</v>
      </c>
      <c r="E66" s="41">
        <f t="shared" si="3"/>
        <v>18750000.000000007</v>
      </c>
      <c r="F66" s="15"/>
      <c r="G66" s="38">
        <f t="shared" si="7"/>
        <v>208333.33333333334</v>
      </c>
      <c r="H66" s="4">
        <f t="shared" si="6"/>
        <v>128916.66666666672</v>
      </c>
      <c r="I66" s="4">
        <f t="shared" si="4"/>
        <v>337250.00000000006</v>
      </c>
      <c r="J66" s="15"/>
      <c r="L66" s="15"/>
    </row>
    <row r="67" spans="1:16" ht="14.5" x14ac:dyDescent="0.35">
      <c r="A67" s="1" t="e">
        <f t="shared" si="2"/>
        <v>#REF!</v>
      </c>
      <c r="B67" s="2" t="s">
        <v>29</v>
      </c>
      <c r="C67" s="37">
        <f t="shared" si="1"/>
        <v>8.16</v>
      </c>
      <c r="D67" s="7">
        <v>30</v>
      </c>
      <c r="E67" s="41">
        <f t="shared" si="3"/>
        <v>18541666.666666675</v>
      </c>
      <c r="F67" s="15"/>
      <c r="G67" s="38">
        <f t="shared" si="7"/>
        <v>208333.33333333334</v>
      </c>
      <c r="H67" s="4">
        <f t="shared" si="6"/>
        <v>131750.00000000006</v>
      </c>
      <c r="I67" s="4">
        <f t="shared" si="4"/>
        <v>340083.33333333337</v>
      </c>
      <c r="J67" s="15"/>
      <c r="L67" s="15"/>
    </row>
    <row r="68" spans="1:16" ht="14.5" x14ac:dyDescent="0.35">
      <c r="A68" s="1" t="e">
        <f t="shared" si="2"/>
        <v>#REF!</v>
      </c>
      <c r="B68" s="2" t="s">
        <v>30</v>
      </c>
      <c r="C68" s="37">
        <f t="shared" si="1"/>
        <v>8.16</v>
      </c>
      <c r="D68" s="7">
        <v>31</v>
      </c>
      <c r="E68" s="41">
        <f t="shared" si="3"/>
        <v>18333333.333333343</v>
      </c>
      <c r="F68" s="15"/>
      <c r="G68" s="38">
        <f t="shared" si="7"/>
        <v>208333.33333333334</v>
      </c>
      <c r="H68" s="4">
        <f t="shared" si="6"/>
        <v>126083.33333333339</v>
      </c>
      <c r="I68" s="4">
        <f t="shared" si="4"/>
        <v>334416.66666666674</v>
      </c>
      <c r="J68" s="15"/>
      <c r="L68" s="15"/>
    </row>
    <row r="69" spans="1:16" ht="14.5" x14ac:dyDescent="0.35">
      <c r="A69" s="1" t="e">
        <f t="shared" si="2"/>
        <v>#REF!</v>
      </c>
      <c r="B69" s="2" t="s">
        <v>31</v>
      </c>
      <c r="C69" s="37">
        <f t="shared" si="1"/>
        <v>8.16</v>
      </c>
      <c r="D69" s="7">
        <v>31</v>
      </c>
      <c r="E69" s="41">
        <f t="shared" si="3"/>
        <v>18125000.000000011</v>
      </c>
      <c r="F69" s="15"/>
      <c r="G69" s="38">
        <f t="shared" si="7"/>
        <v>208333.33333333334</v>
      </c>
      <c r="H69" s="4">
        <f t="shared" si="6"/>
        <v>128822.22222222231</v>
      </c>
      <c r="I69" s="4">
        <f t="shared" si="4"/>
        <v>337155.55555555562</v>
      </c>
      <c r="J69" s="15"/>
      <c r="L69" s="15"/>
    </row>
    <row r="70" spans="1:16" ht="14.5" x14ac:dyDescent="0.35">
      <c r="A70" s="1" t="e">
        <f t="shared" si="2"/>
        <v>#REF!</v>
      </c>
      <c r="B70" s="2" t="s">
        <v>32</v>
      </c>
      <c r="C70" s="37">
        <f t="shared" si="1"/>
        <v>8.16</v>
      </c>
      <c r="D70" s="7">
        <v>30</v>
      </c>
      <c r="E70" s="41">
        <f t="shared" si="3"/>
        <v>17916666.666666679</v>
      </c>
      <c r="F70" s="15"/>
      <c r="G70" s="38">
        <f t="shared" si="7"/>
        <v>208333.33333333334</v>
      </c>
      <c r="H70" s="4">
        <f t="shared" si="6"/>
        <v>127358.33333333342</v>
      </c>
      <c r="I70" s="4">
        <f t="shared" si="4"/>
        <v>335691.66666666674</v>
      </c>
      <c r="J70" s="15"/>
      <c r="L70" s="15"/>
    </row>
    <row r="71" spans="1:16" ht="14.5" x14ac:dyDescent="0.35">
      <c r="A71" s="1" t="e">
        <f t="shared" si="2"/>
        <v>#REF!</v>
      </c>
      <c r="B71" s="2" t="s">
        <v>33</v>
      </c>
      <c r="C71" s="37">
        <f t="shared" si="1"/>
        <v>8.16</v>
      </c>
      <c r="D71" s="7">
        <v>31</v>
      </c>
      <c r="E71" s="41">
        <f t="shared" si="3"/>
        <v>17708333.333333347</v>
      </c>
      <c r="F71" s="15"/>
      <c r="G71" s="38">
        <f t="shared" si="7"/>
        <v>208333.33333333334</v>
      </c>
      <c r="H71" s="4">
        <f t="shared" si="6"/>
        <v>121833.33333333342</v>
      </c>
      <c r="I71" s="4">
        <f t="shared" si="4"/>
        <v>330166.66666666674</v>
      </c>
      <c r="J71" s="15"/>
      <c r="L71" s="15"/>
    </row>
    <row r="72" spans="1:16" ht="14.5" x14ac:dyDescent="0.35">
      <c r="A72" s="1" t="e">
        <f t="shared" si="2"/>
        <v>#REF!</v>
      </c>
      <c r="B72" s="2" t="s">
        <v>34</v>
      </c>
      <c r="C72" s="37">
        <f t="shared" si="1"/>
        <v>8.16</v>
      </c>
      <c r="D72" s="7">
        <v>30</v>
      </c>
      <c r="E72" s="42">
        <f t="shared" si="3"/>
        <v>17500000.000000015</v>
      </c>
      <c r="F72" s="15"/>
      <c r="G72" s="38">
        <f t="shared" si="7"/>
        <v>208333.33333333334</v>
      </c>
      <c r="H72" s="4">
        <f t="shared" si="6"/>
        <v>124430.55555555566</v>
      </c>
      <c r="I72" s="4">
        <f t="shared" si="4"/>
        <v>332763.88888888899</v>
      </c>
      <c r="J72" s="15"/>
      <c r="L72" s="15"/>
    </row>
    <row r="73" spans="1:16" ht="13" x14ac:dyDescent="0.3">
      <c r="A73" s="1" t="e">
        <f t="shared" si="2"/>
        <v>#REF!</v>
      </c>
      <c r="B73" s="30" t="s">
        <v>39</v>
      </c>
      <c r="C73" s="31">
        <f t="shared" si="1"/>
        <v>8.16</v>
      </c>
      <c r="D73" s="32">
        <v>31</v>
      </c>
      <c r="E73" s="43">
        <f t="shared" si="3"/>
        <v>17291666.666666683</v>
      </c>
      <c r="F73" s="34"/>
      <c r="G73" s="33">
        <f t="shared" si="7"/>
        <v>208333.33333333334</v>
      </c>
      <c r="H73" s="33">
        <f t="shared" si="6"/>
        <v>119000.0000000001</v>
      </c>
      <c r="I73" s="33">
        <f t="shared" si="4"/>
        <v>327333.33333333343</v>
      </c>
      <c r="J73" s="34"/>
      <c r="K73" s="35">
        <v>2029</v>
      </c>
      <c r="L73" s="36">
        <f>SUM(I62:I73)+J62</f>
        <v>4042513.8888888895</v>
      </c>
      <c r="M73" s="15">
        <f>SUM(N73:P73)</f>
        <v>4042513.8888888899</v>
      </c>
      <c r="N73" s="15">
        <f>SUM(G62:G73)</f>
        <v>2500000</v>
      </c>
      <c r="O73" s="15">
        <f>SUM(H62:H73)</f>
        <v>1542513.8888888897</v>
      </c>
      <c r="P73" s="15">
        <f>SUM(J62:J73)</f>
        <v>0</v>
      </c>
    </row>
    <row r="74" spans="1:16" ht="14.5" x14ac:dyDescent="0.35">
      <c r="A74" s="1" t="e">
        <f t="shared" si="2"/>
        <v>#REF!</v>
      </c>
      <c r="B74" s="2" t="s">
        <v>24</v>
      </c>
      <c r="C74" s="37">
        <f t="shared" si="1"/>
        <v>8.16</v>
      </c>
      <c r="D74" s="7">
        <v>31</v>
      </c>
      <c r="E74" s="40">
        <f t="shared" si="3"/>
        <v>17083333.333333351</v>
      </c>
      <c r="F74" s="15"/>
      <c r="G74" s="38">
        <f t="shared" si="7"/>
        <v>208333.33333333334</v>
      </c>
      <c r="H74" s="4">
        <f t="shared" si="6"/>
        <v>121502.77777777788</v>
      </c>
      <c r="I74" s="4">
        <f t="shared" si="4"/>
        <v>329836.11111111124</v>
      </c>
      <c r="J74" s="15"/>
      <c r="L74" s="15"/>
    </row>
    <row r="75" spans="1:16" ht="14.5" x14ac:dyDescent="0.35">
      <c r="A75" s="1" t="e">
        <f t="shared" si="2"/>
        <v>#REF!</v>
      </c>
      <c r="B75" s="2" t="s">
        <v>25</v>
      </c>
      <c r="C75" s="37">
        <f t="shared" si="1"/>
        <v>8.16</v>
      </c>
      <c r="D75" s="7">
        <v>28</v>
      </c>
      <c r="E75" s="41">
        <f t="shared" si="3"/>
        <v>16875000.000000019</v>
      </c>
      <c r="F75" s="15"/>
      <c r="G75" s="38">
        <f t="shared" si="7"/>
        <v>208333.33333333334</v>
      </c>
      <c r="H75" s="4">
        <f t="shared" si="6"/>
        <v>120038.88888888902</v>
      </c>
      <c r="I75" s="4">
        <f t="shared" si="4"/>
        <v>328372.22222222236</v>
      </c>
      <c r="J75" s="15"/>
      <c r="L75" s="15"/>
    </row>
    <row r="76" spans="1:16" ht="14.5" x14ac:dyDescent="0.35">
      <c r="A76" s="1" t="e">
        <f t="shared" si="2"/>
        <v>#REF!</v>
      </c>
      <c r="B76" s="2" t="s">
        <v>26</v>
      </c>
      <c r="C76" s="37">
        <f t="shared" si="1"/>
        <v>8.16</v>
      </c>
      <c r="D76" s="7">
        <v>31</v>
      </c>
      <c r="E76" s="41">
        <f t="shared" si="3"/>
        <v>16666666.666666685</v>
      </c>
      <c r="F76" s="15"/>
      <c r="G76" s="38">
        <f t="shared" si="7"/>
        <v>208333.33333333334</v>
      </c>
      <c r="H76" s="4">
        <f t="shared" si="6"/>
        <v>107100.00000000013</v>
      </c>
      <c r="I76" s="4">
        <f t="shared" si="4"/>
        <v>315433.33333333349</v>
      </c>
      <c r="J76" s="15"/>
      <c r="L76" s="15"/>
    </row>
    <row r="77" spans="1:16" ht="14.5" x14ac:dyDescent="0.35">
      <c r="A77" s="1" t="e">
        <f t="shared" si="2"/>
        <v>#REF!</v>
      </c>
      <c r="B77" s="2" t="s">
        <v>27</v>
      </c>
      <c r="C77" s="37">
        <f t="shared" ref="C77:C140" si="8">$F$7</f>
        <v>8.16</v>
      </c>
      <c r="D77" s="7">
        <v>30</v>
      </c>
      <c r="E77" s="41">
        <f t="shared" si="3"/>
        <v>16458333.333333351</v>
      </c>
      <c r="F77" s="15"/>
      <c r="G77" s="38">
        <f t="shared" si="7"/>
        <v>208333.33333333334</v>
      </c>
      <c r="H77" s="4">
        <f t="shared" si="6"/>
        <v>117111.11111111124</v>
      </c>
      <c r="I77" s="4">
        <f t="shared" si="4"/>
        <v>325444.44444444461</v>
      </c>
      <c r="J77" s="15"/>
      <c r="L77" s="15"/>
    </row>
    <row r="78" spans="1:16" ht="14.5" x14ac:dyDescent="0.35">
      <c r="A78" s="1" t="e">
        <f t="shared" ref="A78:A92" si="9">1+A77</f>
        <v>#REF!</v>
      </c>
      <c r="B78" s="2" t="s">
        <v>28</v>
      </c>
      <c r="C78" s="37">
        <f t="shared" si="8"/>
        <v>8.16</v>
      </c>
      <c r="D78" s="7">
        <v>31</v>
      </c>
      <c r="E78" s="41">
        <f t="shared" ref="E78:E141" si="10">E77+F78-G78</f>
        <v>16250000.000000017</v>
      </c>
      <c r="F78" s="15"/>
      <c r="G78" s="38">
        <f t="shared" si="7"/>
        <v>208333.33333333334</v>
      </c>
      <c r="H78" s="4">
        <f t="shared" si="6"/>
        <v>111916.66666666679</v>
      </c>
      <c r="I78" s="4">
        <f t="shared" ref="I78:I141" si="11">G78+H78</f>
        <v>320250.00000000012</v>
      </c>
      <c r="J78" s="15"/>
      <c r="L78" s="15"/>
    </row>
    <row r="79" spans="1:16" ht="14.5" x14ac:dyDescent="0.35">
      <c r="A79" s="1" t="e">
        <f t="shared" si="9"/>
        <v>#REF!</v>
      </c>
      <c r="B79" s="2" t="s">
        <v>29</v>
      </c>
      <c r="C79" s="37">
        <f t="shared" si="8"/>
        <v>8.16</v>
      </c>
      <c r="D79" s="7">
        <v>30</v>
      </c>
      <c r="E79" s="41">
        <f t="shared" si="10"/>
        <v>16041666.666666683</v>
      </c>
      <c r="F79" s="15"/>
      <c r="G79" s="38">
        <f t="shared" si="7"/>
        <v>208333.33333333334</v>
      </c>
      <c r="H79" s="4">
        <f t="shared" si="6"/>
        <v>114183.33333333346</v>
      </c>
      <c r="I79" s="4">
        <f t="shared" si="11"/>
        <v>322516.6666666668</v>
      </c>
      <c r="J79" s="15"/>
      <c r="L79" s="15"/>
    </row>
    <row r="80" spans="1:16" ht="14.5" x14ac:dyDescent="0.35">
      <c r="A80" s="1" t="e">
        <f t="shared" si="9"/>
        <v>#REF!</v>
      </c>
      <c r="B80" s="2" t="s">
        <v>30</v>
      </c>
      <c r="C80" s="37">
        <f t="shared" si="8"/>
        <v>8.16</v>
      </c>
      <c r="D80" s="7">
        <v>31</v>
      </c>
      <c r="E80" s="41">
        <f t="shared" si="10"/>
        <v>15833333.333333349</v>
      </c>
      <c r="F80" s="15"/>
      <c r="G80" s="38">
        <f t="shared" si="7"/>
        <v>208333.33333333334</v>
      </c>
      <c r="H80" s="4">
        <f t="shared" si="6"/>
        <v>109083.33333333346</v>
      </c>
      <c r="I80" s="4">
        <f t="shared" si="11"/>
        <v>317416.6666666668</v>
      </c>
      <c r="J80" s="15"/>
      <c r="L80" s="15"/>
    </row>
    <row r="81" spans="1:16" ht="14.5" x14ac:dyDescent="0.35">
      <c r="A81" s="1" t="e">
        <f t="shared" si="9"/>
        <v>#REF!</v>
      </c>
      <c r="B81" s="2" t="s">
        <v>31</v>
      </c>
      <c r="C81" s="37">
        <f t="shared" si="8"/>
        <v>8.16</v>
      </c>
      <c r="D81" s="7">
        <v>31</v>
      </c>
      <c r="E81" s="41">
        <f t="shared" si="10"/>
        <v>15625000.000000015</v>
      </c>
      <c r="F81" s="15"/>
      <c r="G81" s="38">
        <f t="shared" si="7"/>
        <v>208333.33333333334</v>
      </c>
      <c r="H81" s="4">
        <f t="shared" si="6"/>
        <v>111255.55555555566</v>
      </c>
      <c r="I81" s="4">
        <f t="shared" si="11"/>
        <v>319588.88888888899</v>
      </c>
      <c r="J81" s="15"/>
      <c r="L81" s="15"/>
    </row>
    <row r="82" spans="1:16" ht="14.5" x14ac:dyDescent="0.35">
      <c r="A82" s="1" t="e">
        <f t="shared" si="9"/>
        <v>#REF!</v>
      </c>
      <c r="B82" s="2" t="s">
        <v>32</v>
      </c>
      <c r="C82" s="37">
        <f t="shared" si="8"/>
        <v>8.16</v>
      </c>
      <c r="D82" s="7">
        <v>30</v>
      </c>
      <c r="E82" s="41">
        <f t="shared" si="10"/>
        <v>15416666.666666681</v>
      </c>
      <c r="F82" s="15"/>
      <c r="G82" s="38">
        <f t="shared" si="7"/>
        <v>208333.33333333334</v>
      </c>
      <c r="H82" s="4">
        <f t="shared" si="6"/>
        <v>109791.66666666677</v>
      </c>
      <c r="I82" s="4">
        <f t="shared" si="11"/>
        <v>318125.00000000012</v>
      </c>
      <c r="J82" s="15"/>
      <c r="L82" s="15"/>
    </row>
    <row r="83" spans="1:16" ht="14.5" x14ac:dyDescent="0.35">
      <c r="A83" s="1" t="e">
        <f t="shared" si="9"/>
        <v>#REF!</v>
      </c>
      <c r="B83" s="2" t="s">
        <v>33</v>
      </c>
      <c r="C83" s="37">
        <f t="shared" si="8"/>
        <v>8.16</v>
      </c>
      <c r="D83" s="7">
        <v>31</v>
      </c>
      <c r="E83" s="41">
        <f t="shared" si="10"/>
        <v>15208333.333333347</v>
      </c>
      <c r="F83" s="15"/>
      <c r="G83" s="38">
        <f t="shared" si="7"/>
        <v>208333.33333333334</v>
      </c>
      <c r="H83" s="4">
        <f t="shared" si="6"/>
        <v>104833.33333333344</v>
      </c>
      <c r="I83" s="4">
        <f t="shared" si="11"/>
        <v>313166.6666666668</v>
      </c>
      <c r="J83" s="15"/>
      <c r="L83" s="15"/>
    </row>
    <row r="84" spans="1:16" ht="14.5" x14ac:dyDescent="0.35">
      <c r="A84" s="1" t="e">
        <f t="shared" si="9"/>
        <v>#REF!</v>
      </c>
      <c r="B84" s="2" t="s">
        <v>34</v>
      </c>
      <c r="C84" s="37">
        <f t="shared" si="8"/>
        <v>8.16</v>
      </c>
      <c r="D84" s="7">
        <v>30</v>
      </c>
      <c r="E84" s="42">
        <f t="shared" si="10"/>
        <v>15000000.000000013</v>
      </c>
      <c r="F84" s="15"/>
      <c r="G84" s="38">
        <f t="shared" si="7"/>
        <v>208333.33333333334</v>
      </c>
      <c r="H84" s="4">
        <f t="shared" si="6"/>
        <v>106863.88888888899</v>
      </c>
      <c r="I84" s="4">
        <f t="shared" si="11"/>
        <v>315197.22222222236</v>
      </c>
      <c r="J84" s="15"/>
      <c r="L84" s="15"/>
    </row>
    <row r="85" spans="1:16" ht="13" x14ac:dyDescent="0.3">
      <c r="A85" s="1" t="e">
        <f t="shared" si="9"/>
        <v>#REF!</v>
      </c>
      <c r="B85" s="30" t="s">
        <v>40</v>
      </c>
      <c r="C85" s="31">
        <f t="shared" si="8"/>
        <v>8.16</v>
      </c>
      <c r="D85" s="32">
        <v>31</v>
      </c>
      <c r="E85" s="43">
        <f t="shared" si="10"/>
        <v>14791666.666666679</v>
      </c>
      <c r="F85" s="34"/>
      <c r="G85" s="33">
        <f t="shared" si="7"/>
        <v>208333.33333333334</v>
      </c>
      <c r="H85" s="33">
        <f t="shared" si="6"/>
        <v>102000.00000000009</v>
      </c>
      <c r="I85" s="33">
        <f t="shared" si="11"/>
        <v>310333.33333333343</v>
      </c>
      <c r="J85" s="34"/>
      <c r="K85" s="35">
        <v>2030</v>
      </c>
      <c r="L85" s="36">
        <f>SUM(I74:I85)+J74</f>
        <v>3835680.5555555574</v>
      </c>
      <c r="M85" s="15">
        <f>SUM(N85:P85)</f>
        <v>3835680.5555555569</v>
      </c>
      <c r="N85" s="15">
        <f>SUM(G74:G85)</f>
        <v>2500000</v>
      </c>
      <c r="O85" s="15">
        <f>SUM(H74:H85)</f>
        <v>1335680.5555555569</v>
      </c>
      <c r="P85" s="15">
        <f>SUM(J74:J85)</f>
        <v>0</v>
      </c>
    </row>
    <row r="86" spans="1:16" ht="14.5" x14ac:dyDescent="0.35">
      <c r="A86" s="1" t="e">
        <f t="shared" si="9"/>
        <v>#REF!</v>
      </c>
      <c r="B86" s="2" t="s">
        <v>24</v>
      </c>
      <c r="C86" s="37">
        <f t="shared" si="8"/>
        <v>8.16</v>
      </c>
      <c r="D86" s="7">
        <v>31</v>
      </c>
      <c r="E86" s="40">
        <f t="shared" si="10"/>
        <v>14583333.333333345</v>
      </c>
      <c r="F86" s="15"/>
      <c r="G86" s="38">
        <f t="shared" si="7"/>
        <v>208333.33333333334</v>
      </c>
      <c r="H86" s="4">
        <f t="shared" si="6"/>
        <v>103936.1111111112</v>
      </c>
      <c r="I86" s="4">
        <f t="shared" si="11"/>
        <v>312269.44444444455</v>
      </c>
      <c r="J86" s="15"/>
      <c r="L86" s="15"/>
    </row>
    <row r="87" spans="1:16" ht="14.5" x14ac:dyDescent="0.35">
      <c r="A87" s="1" t="e">
        <f t="shared" si="9"/>
        <v>#REF!</v>
      </c>
      <c r="B87" s="2" t="s">
        <v>25</v>
      </c>
      <c r="C87" s="37">
        <f t="shared" si="8"/>
        <v>8.16</v>
      </c>
      <c r="D87" s="7">
        <v>28</v>
      </c>
      <c r="E87" s="41">
        <f t="shared" si="10"/>
        <v>14375000.000000011</v>
      </c>
      <c r="F87" s="15"/>
      <c r="G87" s="38">
        <f t="shared" si="7"/>
        <v>208333.33333333334</v>
      </c>
      <c r="H87" s="4">
        <f t="shared" si="6"/>
        <v>102472.22222222232</v>
      </c>
      <c r="I87" s="4">
        <f t="shared" si="11"/>
        <v>310805.55555555568</v>
      </c>
      <c r="J87" s="15"/>
      <c r="L87" s="15"/>
    </row>
    <row r="88" spans="1:16" ht="14.5" x14ac:dyDescent="0.35">
      <c r="A88" s="1" t="e">
        <f t="shared" si="9"/>
        <v>#REF!</v>
      </c>
      <c r="B88" s="2" t="s">
        <v>26</v>
      </c>
      <c r="C88" s="37">
        <f t="shared" si="8"/>
        <v>8.16</v>
      </c>
      <c r="D88" s="7">
        <v>31</v>
      </c>
      <c r="E88" s="41">
        <f t="shared" si="10"/>
        <v>14166666.666666677</v>
      </c>
      <c r="F88" s="15"/>
      <c r="G88" s="38">
        <f t="shared" si="7"/>
        <v>208333.33333333334</v>
      </c>
      <c r="H88" s="4">
        <f t="shared" si="6"/>
        <v>91233.333333333416</v>
      </c>
      <c r="I88" s="4">
        <f t="shared" si="11"/>
        <v>299566.66666666674</v>
      </c>
      <c r="J88" s="15"/>
      <c r="L88" s="15"/>
    </row>
    <row r="89" spans="1:16" ht="14.5" x14ac:dyDescent="0.35">
      <c r="A89" s="1" t="e">
        <f t="shared" si="9"/>
        <v>#REF!</v>
      </c>
      <c r="B89" s="2" t="s">
        <v>27</v>
      </c>
      <c r="C89" s="37">
        <f t="shared" si="8"/>
        <v>8.16</v>
      </c>
      <c r="D89" s="7">
        <v>30</v>
      </c>
      <c r="E89" s="41">
        <f t="shared" si="10"/>
        <v>13958333.333333343</v>
      </c>
      <c r="F89" s="15"/>
      <c r="G89" s="38">
        <f t="shared" si="7"/>
        <v>208333.33333333334</v>
      </c>
      <c r="H89" s="4">
        <f t="shared" si="6"/>
        <v>99544.444444444525</v>
      </c>
      <c r="I89" s="4">
        <f t="shared" si="11"/>
        <v>307877.77777777787</v>
      </c>
      <c r="J89" s="15"/>
      <c r="L89" s="15"/>
    </row>
    <row r="90" spans="1:16" ht="14.5" x14ac:dyDescent="0.35">
      <c r="A90" s="1" t="e">
        <f t="shared" si="9"/>
        <v>#REF!</v>
      </c>
      <c r="B90" s="2" t="s">
        <v>28</v>
      </c>
      <c r="C90" s="37">
        <f t="shared" si="8"/>
        <v>8.16</v>
      </c>
      <c r="D90" s="7">
        <v>31</v>
      </c>
      <c r="E90" s="41">
        <f t="shared" si="10"/>
        <v>13750000.000000009</v>
      </c>
      <c r="F90" s="15"/>
      <c r="G90" s="38">
        <f t="shared" si="7"/>
        <v>208333.33333333334</v>
      </c>
      <c r="H90" s="4">
        <f t="shared" si="6"/>
        <v>94916.66666666673</v>
      </c>
      <c r="I90" s="4">
        <f t="shared" si="11"/>
        <v>303250.00000000006</v>
      </c>
      <c r="J90" s="15"/>
      <c r="L90" s="15"/>
    </row>
    <row r="91" spans="1:16" ht="14.5" x14ac:dyDescent="0.35">
      <c r="A91" s="1" t="e">
        <f t="shared" si="9"/>
        <v>#REF!</v>
      </c>
      <c r="B91" s="2" t="s">
        <v>29</v>
      </c>
      <c r="C91" s="37">
        <f t="shared" si="8"/>
        <v>8.16</v>
      </c>
      <c r="D91" s="7">
        <v>30</v>
      </c>
      <c r="E91" s="41">
        <f t="shared" si="10"/>
        <v>13541666.666666675</v>
      </c>
      <c r="F91" s="15"/>
      <c r="G91" s="38">
        <f t="shared" si="7"/>
        <v>208333.33333333334</v>
      </c>
      <c r="H91" s="4">
        <f t="shared" si="6"/>
        <v>96616.66666666673</v>
      </c>
      <c r="I91" s="4">
        <f t="shared" si="11"/>
        <v>304950.00000000006</v>
      </c>
      <c r="J91" s="15"/>
      <c r="L91" s="15"/>
    </row>
    <row r="92" spans="1:16" ht="14.5" x14ac:dyDescent="0.35">
      <c r="A92" s="1" t="e">
        <f t="shared" si="9"/>
        <v>#REF!</v>
      </c>
      <c r="B92" s="2" t="s">
        <v>30</v>
      </c>
      <c r="C92" s="37">
        <f t="shared" si="8"/>
        <v>8.16</v>
      </c>
      <c r="D92" s="7">
        <v>31</v>
      </c>
      <c r="E92" s="41">
        <f t="shared" si="10"/>
        <v>13333333.333333341</v>
      </c>
      <c r="F92" s="15"/>
      <c r="G92" s="38">
        <f t="shared" si="7"/>
        <v>208333.33333333334</v>
      </c>
      <c r="H92" s="4">
        <f t="shared" si="6"/>
        <v>92083.333333333401</v>
      </c>
      <c r="I92" s="4">
        <f t="shared" si="11"/>
        <v>300416.66666666674</v>
      </c>
      <c r="J92" s="15"/>
      <c r="L92" s="15"/>
    </row>
    <row r="93" spans="1:16" ht="14.5" x14ac:dyDescent="0.35">
      <c r="B93" s="2" t="s">
        <v>31</v>
      </c>
      <c r="C93" s="37">
        <f t="shared" si="8"/>
        <v>8.16</v>
      </c>
      <c r="D93" s="7">
        <v>31</v>
      </c>
      <c r="E93" s="41">
        <f t="shared" si="10"/>
        <v>13125000.000000007</v>
      </c>
      <c r="F93" s="15"/>
      <c r="G93" s="38">
        <f t="shared" si="7"/>
        <v>208333.33333333334</v>
      </c>
      <c r="H93" s="4">
        <f t="shared" si="6"/>
        <v>93688.888888888949</v>
      </c>
      <c r="I93" s="4">
        <f t="shared" si="11"/>
        <v>302022.22222222231</v>
      </c>
      <c r="J93" s="15"/>
      <c r="L93" s="15"/>
    </row>
    <row r="94" spans="1:16" ht="14.5" x14ac:dyDescent="0.35">
      <c r="B94" s="2" t="s">
        <v>32</v>
      </c>
      <c r="C94" s="37">
        <f t="shared" si="8"/>
        <v>8.16</v>
      </c>
      <c r="D94" s="7">
        <v>30</v>
      </c>
      <c r="E94" s="41">
        <f t="shared" si="10"/>
        <v>12916666.666666673</v>
      </c>
      <c r="F94" s="15"/>
      <c r="G94" s="38">
        <f t="shared" si="7"/>
        <v>208333.33333333334</v>
      </c>
      <c r="H94" s="4">
        <f t="shared" si="6"/>
        <v>92225.000000000058</v>
      </c>
      <c r="I94" s="4">
        <f t="shared" si="11"/>
        <v>300558.33333333337</v>
      </c>
      <c r="J94" s="15"/>
      <c r="L94" s="15"/>
    </row>
    <row r="95" spans="1:16" ht="14.5" x14ac:dyDescent="0.35">
      <c r="B95" s="2" t="s">
        <v>33</v>
      </c>
      <c r="C95" s="37">
        <f t="shared" si="8"/>
        <v>8.16</v>
      </c>
      <c r="D95" s="7">
        <v>31</v>
      </c>
      <c r="E95" s="41">
        <f t="shared" si="10"/>
        <v>12708333.33333334</v>
      </c>
      <c r="F95" s="15"/>
      <c r="G95" s="38">
        <f t="shared" si="7"/>
        <v>208333.33333333334</v>
      </c>
      <c r="H95" s="4">
        <f t="shared" si="6"/>
        <v>87833.333333333387</v>
      </c>
      <c r="I95" s="4">
        <f t="shared" si="11"/>
        <v>296166.66666666674</v>
      </c>
      <c r="J95" s="15"/>
      <c r="L95" s="15"/>
    </row>
    <row r="96" spans="1:16" ht="14.5" x14ac:dyDescent="0.35">
      <c r="B96" s="2" t="s">
        <v>34</v>
      </c>
      <c r="C96" s="37">
        <f t="shared" si="8"/>
        <v>8.16</v>
      </c>
      <c r="D96" s="7">
        <v>30</v>
      </c>
      <c r="E96" s="42">
        <f t="shared" si="10"/>
        <v>12500000.000000006</v>
      </c>
      <c r="F96" s="15"/>
      <c r="G96" s="38">
        <f t="shared" si="7"/>
        <v>208333.33333333334</v>
      </c>
      <c r="H96" s="4">
        <f t="shared" si="6"/>
        <v>89297.222222222277</v>
      </c>
      <c r="I96" s="4">
        <f t="shared" si="11"/>
        <v>297630.55555555562</v>
      </c>
      <c r="J96" s="15"/>
      <c r="L96" s="15"/>
    </row>
    <row r="97" spans="1:16" ht="13" x14ac:dyDescent="0.3">
      <c r="B97" s="30" t="s">
        <v>41</v>
      </c>
      <c r="C97" s="31">
        <f t="shared" si="8"/>
        <v>8.16</v>
      </c>
      <c r="D97" s="32">
        <v>31</v>
      </c>
      <c r="E97" s="43">
        <f t="shared" si="10"/>
        <v>12291666.666666672</v>
      </c>
      <c r="F97" s="34"/>
      <c r="G97" s="33">
        <f t="shared" si="7"/>
        <v>208333.33333333334</v>
      </c>
      <c r="H97" s="33">
        <f t="shared" si="6"/>
        <v>85000.000000000044</v>
      </c>
      <c r="I97" s="33">
        <f t="shared" si="11"/>
        <v>293333.33333333337</v>
      </c>
      <c r="J97" s="34"/>
      <c r="K97" s="35">
        <v>2031</v>
      </c>
      <c r="L97" s="36">
        <f>SUM(I86:I97)+J86</f>
        <v>3628847.2222222239</v>
      </c>
      <c r="M97" s="15">
        <f>SUM(N97:P97)</f>
        <v>3628847.2222222229</v>
      </c>
      <c r="N97" s="15">
        <f>SUM(G86:G97)</f>
        <v>2500000</v>
      </c>
      <c r="O97" s="15">
        <f>SUM(H86:H97)</f>
        <v>1128847.2222222232</v>
      </c>
      <c r="P97" s="15">
        <f>SUM(J86:J97)</f>
        <v>0</v>
      </c>
    </row>
    <row r="98" spans="1:16" ht="14.5" x14ac:dyDescent="0.35">
      <c r="A98" s="1">
        <f t="shared" ref="A98:A104" si="12">1+A97</f>
        <v>1</v>
      </c>
      <c r="B98" s="2" t="s">
        <v>24</v>
      </c>
      <c r="C98" s="37">
        <f t="shared" si="8"/>
        <v>8.16</v>
      </c>
      <c r="D98" s="7">
        <v>31</v>
      </c>
      <c r="E98" s="40">
        <f t="shared" si="10"/>
        <v>12083333.333333338</v>
      </c>
      <c r="F98" s="15"/>
      <c r="G98" s="38">
        <f t="shared" si="7"/>
        <v>208333.33333333334</v>
      </c>
      <c r="H98" s="4">
        <f t="shared" si="6"/>
        <v>86369.444444444482</v>
      </c>
      <c r="I98" s="4">
        <f t="shared" si="11"/>
        <v>294702.77777777781</v>
      </c>
      <c r="J98" s="15"/>
      <c r="L98" s="15"/>
    </row>
    <row r="99" spans="1:16" ht="14.5" x14ac:dyDescent="0.35">
      <c r="A99" s="1">
        <f t="shared" si="12"/>
        <v>2</v>
      </c>
      <c r="B99" s="2" t="s">
        <v>25</v>
      </c>
      <c r="C99" s="37">
        <f t="shared" si="8"/>
        <v>8.16</v>
      </c>
      <c r="D99" s="7">
        <v>29</v>
      </c>
      <c r="E99" s="41">
        <f t="shared" si="10"/>
        <v>11875000.000000004</v>
      </c>
      <c r="F99" s="15"/>
      <c r="G99" s="38">
        <f t="shared" si="7"/>
        <v>208333.33333333334</v>
      </c>
      <c r="H99" s="4">
        <f t="shared" si="6"/>
        <v>84905.555555555591</v>
      </c>
      <c r="I99" s="4">
        <f t="shared" si="11"/>
        <v>293238.88888888893</v>
      </c>
      <c r="J99" s="15"/>
      <c r="L99" s="15"/>
    </row>
    <row r="100" spans="1:16" ht="14.5" x14ac:dyDescent="0.35">
      <c r="A100" s="1">
        <f t="shared" si="12"/>
        <v>3</v>
      </c>
      <c r="B100" s="2" t="s">
        <v>26</v>
      </c>
      <c r="C100" s="37">
        <f t="shared" si="8"/>
        <v>8.16</v>
      </c>
      <c r="D100" s="7">
        <v>31</v>
      </c>
      <c r="E100" s="41">
        <f t="shared" si="10"/>
        <v>11666666.66666667</v>
      </c>
      <c r="F100" s="15"/>
      <c r="G100" s="38">
        <f t="shared" si="7"/>
        <v>208333.33333333334</v>
      </c>
      <c r="H100" s="4">
        <f t="shared" si="6"/>
        <v>78058.333333333358</v>
      </c>
      <c r="I100" s="4">
        <f t="shared" si="11"/>
        <v>286391.66666666669</v>
      </c>
      <c r="J100" s="15"/>
      <c r="L100" s="15"/>
    </row>
    <row r="101" spans="1:16" ht="14.5" x14ac:dyDescent="0.35">
      <c r="A101" s="1">
        <f t="shared" si="12"/>
        <v>4</v>
      </c>
      <c r="B101" s="2" t="s">
        <v>27</v>
      </c>
      <c r="C101" s="37">
        <f t="shared" si="8"/>
        <v>8.16</v>
      </c>
      <c r="D101" s="7">
        <v>30</v>
      </c>
      <c r="E101" s="41">
        <f t="shared" si="10"/>
        <v>11458333.333333336</v>
      </c>
      <c r="F101" s="15"/>
      <c r="G101" s="38">
        <f t="shared" si="7"/>
        <v>208333.33333333334</v>
      </c>
      <c r="H101" s="4">
        <f t="shared" si="6"/>
        <v>81977.77777777781</v>
      </c>
      <c r="I101" s="4">
        <f t="shared" si="11"/>
        <v>290311.11111111112</v>
      </c>
      <c r="J101" s="15"/>
      <c r="L101" s="15"/>
    </row>
    <row r="102" spans="1:16" ht="14.5" x14ac:dyDescent="0.35">
      <c r="A102" s="1">
        <f t="shared" si="12"/>
        <v>5</v>
      </c>
      <c r="B102" s="2" t="s">
        <v>28</v>
      </c>
      <c r="C102" s="37">
        <f t="shared" si="8"/>
        <v>8.16</v>
      </c>
      <c r="D102" s="7">
        <v>31</v>
      </c>
      <c r="E102" s="41">
        <f t="shared" si="10"/>
        <v>11250000.000000002</v>
      </c>
      <c r="F102" s="15"/>
      <c r="G102" s="38">
        <f t="shared" si="7"/>
        <v>208333.33333333334</v>
      </c>
      <c r="H102" s="4">
        <f t="shared" si="6"/>
        <v>77916.666666666686</v>
      </c>
      <c r="I102" s="4">
        <f t="shared" si="11"/>
        <v>286250</v>
      </c>
      <c r="J102" s="15"/>
      <c r="L102" s="15"/>
    </row>
    <row r="103" spans="1:16" ht="14.5" x14ac:dyDescent="0.35">
      <c r="A103" s="1">
        <f t="shared" si="12"/>
        <v>6</v>
      </c>
      <c r="B103" s="2" t="s">
        <v>29</v>
      </c>
      <c r="C103" s="37">
        <f t="shared" si="8"/>
        <v>8.16</v>
      </c>
      <c r="D103" s="7">
        <v>30</v>
      </c>
      <c r="E103" s="41">
        <f t="shared" si="10"/>
        <v>11041666.666666668</v>
      </c>
      <c r="F103" s="15"/>
      <c r="G103" s="38">
        <f t="shared" si="7"/>
        <v>208333.33333333334</v>
      </c>
      <c r="H103" s="4">
        <f t="shared" ref="H103:H157" si="13">C102*D102*E102/36000</f>
        <v>79050.000000000015</v>
      </c>
      <c r="I103" s="4">
        <f t="shared" si="11"/>
        <v>287383.33333333337</v>
      </c>
      <c r="J103" s="15"/>
      <c r="L103" s="15"/>
    </row>
    <row r="104" spans="1:16" ht="14.5" x14ac:dyDescent="0.35">
      <c r="A104" s="1">
        <f t="shared" si="12"/>
        <v>7</v>
      </c>
      <c r="B104" s="2" t="s">
        <v>30</v>
      </c>
      <c r="C104" s="37">
        <f t="shared" si="8"/>
        <v>8.16</v>
      </c>
      <c r="D104" s="7">
        <v>31</v>
      </c>
      <c r="E104" s="41">
        <f t="shared" si="10"/>
        <v>10833333.333333334</v>
      </c>
      <c r="F104" s="15"/>
      <c r="G104" s="38">
        <f t="shared" si="7"/>
        <v>208333.33333333334</v>
      </c>
      <c r="H104" s="4">
        <f t="shared" si="13"/>
        <v>75083.333333333343</v>
      </c>
      <c r="I104" s="4">
        <f t="shared" si="11"/>
        <v>283416.66666666669</v>
      </c>
      <c r="J104" s="15"/>
      <c r="L104" s="15"/>
    </row>
    <row r="105" spans="1:16" ht="14.5" x14ac:dyDescent="0.35">
      <c r="B105" s="2" t="s">
        <v>31</v>
      </c>
      <c r="C105" s="37">
        <f t="shared" si="8"/>
        <v>8.16</v>
      </c>
      <c r="D105" s="7">
        <v>31</v>
      </c>
      <c r="E105" s="41">
        <f t="shared" si="10"/>
        <v>10625000</v>
      </c>
      <c r="F105" s="15"/>
      <c r="G105" s="38">
        <f t="shared" si="7"/>
        <v>208333.33333333334</v>
      </c>
      <c r="H105" s="4">
        <f t="shared" si="13"/>
        <v>76122.222222222234</v>
      </c>
      <c r="I105" s="4">
        <f t="shared" si="11"/>
        <v>284455.55555555556</v>
      </c>
      <c r="J105" s="15"/>
      <c r="L105" s="15"/>
    </row>
    <row r="106" spans="1:16" ht="14.5" x14ac:dyDescent="0.35">
      <c r="B106" s="2" t="s">
        <v>32</v>
      </c>
      <c r="C106" s="37">
        <f t="shared" si="8"/>
        <v>8.16</v>
      </c>
      <c r="D106" s="7">
        <v>30</v>
      </c>
      <c r="E106" s="41">
        <f t="shared" si="10"/>
        <v>10416666.666666666</v>
      </c>
      <c r="F106" s="15"/>
      <c r="G106" s="38">
        <f t="shared" si="7"/>
        <v>208333.33333333334</v>
      </c>
      <c r="H106" s="4">
        <f t="shared" si="13"/>
        <v>74658.333333333328</v>
      </c>
      <c r="I106" s="4">
        <f t="shared" si="11"/>
        <v>282991.66666666669</v>
      </c>
      <c r="J106" s="15"/>
      <c r="L106" s="15"/>
    </row>
    <row r="107" spans="1:16" ht="14.5" x14ac:dyDescent="0.35">
      <c r="B107" s="2" t="s">
        <v>33</v>
      </c>
      <c r="C107" s="37">
        <f t="shared" si="8"/>
        <v>8.16</v>
      </c>
      <c r="D107" s="7">
        <v>31</v>
      </c>
      <c r="E107" s="41">
        <f t="shared" si="10"/>
        <v>10208333.333333332</v>
      </c>
      <c r="F107" s="15"/>
      <c r="G107" s="38">
        <f t="shared" si="7"/>
        <v>208333.33333333334</v>
      </c>
      <c r="H107" s="4">
        <f t="shared" si="13"/>
        <v>70833.333333333328</v>
      </c>
      <c r="I107" s="4">
        <f t="shared" si="11"/>
        <v>279166.66666666669</v>
      </c>
      <c r="J107" s="15"/>
      <c r="L107" s="15"/>
    </row>
    <row r="108" spans="1:16" ht="14.5" x14ac:dyDescent="0.35">
      <c r="B108" s="2" t="s">
        <v>34</v>
      </c>
      <c r="C108" s="37">
        <f t="shared" si="8"/>
        <v>8.16</v>
      </c>
      <c r="D108" s="7">
        <v>30</v>
      </c>
      <c r="E108" s="42">
        <f t="shared" si="10"/>
        <v>9999999.9999999981</v>
      </c>
      <c r="F108" s="15"/>
      <c r="G108" s="38">
        <f t="shared" si="7"/>
        <v>208333.33333333334</v>
      </c>
      <c r="H108" s="4">
        <f t="shared" si="13"/>
        <v>71730.555555555562</v>
      </c>
      <c r="I108" s="4">
        <f t="shared" si="11"/>
        <v>280063.88888888888</v>
      </c>
      <c r="J108" s="15"/>
      <c r="L108" s="15"/>
    </row>
    <row r="109" spans="1:16" ht="13" x14ac:dyDescent="0.3">
      <c r="B109" s="30" t="s">
        <v>42</v>
      </c>
      <c r="C109" s="31">
        <f t="shared" si="8"/>
        <v>8.16</v>
      </c>
      <c r="D109" s="32">
        <v>31</v>
      </c>
      <c r="E109" s="43">
        <f t="shared" si="10"/>
        <v>9791666.6666666642</v>
      </c>
      <c r="F109" s="34"/>
      <c r="G109" s="33">
        <f t="shared" si="7"/>
        <v>208333.33333333334</v>
      </c>
      <c r="H109" s="33">
        <f t="shared" si="13"/>
        <v>67999.999999999985</v>
      </c>
      <c r="I109" s="33">
        <f t="shared" si="11"/>
        <v>276333.33333333331</v>
      </c>
      <c r="J109" s="34"/>
      <c r="K109" s="35">
        <v>2032</v>
      </c>
      <c r="L109" s="36">
        <f>SUM(I98:I109)+J98</f>
        <v>3424705.555555556</v>
      </c>
      <c r="M109" s="15">
        <f>SUM(N109:P109)</f>
        <v>3424705.555555556</v>
      </c>
      <c r="N109" s="15">
        <f>SUM(G98:G109)</f>
        <v>2500000</v>
      </c>
      <c r="O109" s="15">
        <f>SUM(H98:H109)</f>
        <v>924705.55555555574</v>
      </c>
      <c r="P109" s="15">
        <f>SUM(J98:J109)</f>
        <v>0</v>
      </c>
    </row>
    <row r="110" spans="1:16" ht="14.5" x14ac:dyDescent="0.35">
      <c r="A110" s="1">
        <f t="shared" ref="A110:A116" si="14">1+A109</f>
        <v>1</v>
      </c>
      <c r="B110" s="2" t="s">
        <v>24</v>
      </c>
      <c r="C110" s="37">
        <f t="shared" si="8"/>
        <v>8.16</v>
      </c>
      <c r="D110" s="7">
        <v>31</v>
      </c>
      <c r="E110" s="40">
        <f t="shared" si="10"/>
        <v>9583333.3333333302</v>
      </c>
      <c r="F110" s="15"/>
      <c r="G110" s="38">
        <f t="shared" si="7"/>
        <v>208333.33333333334</v>
      </c>
      <c r="H110" s="4">
        <f t="shared" si="13"/>
        <v>68802.777777777766</v>
      </c>
      <c r="I110" s="4">
        <f t="shared" si="11"/>
        <v>277136.11111111112</v>
      </c>
      <c r="J110" s="15"/>
      <c r="L110" s="15"/>
    </row>
    <row r="111" spans="1:16" ht="14.5" x14ac:dyDescent="0.35">
      <c r="A111" s="1">
        <f t="shared" si="14"/>
        <v>2</v>
      </c>
      <c r="B111" s="2" t="s">
        <v>25</v>
      </c>
      <c r="C111" s="37">
        <f t="shared" si="8"/>
        <v>8.16</v>
      </c>
      <c r="D111" s="7">
        <v>28</v>
      </c>
      <c r="E111" s="41">
        <f t="shared" si="10"/>
        <v>9374999.9999999963</v>
      </c>
      <c r="F111" s="15"/>
      <c r="G111" s="38">
        <f t="shared" si="7"/>
        <v>208333.33333333334</v>
      </c>
      <c r="H111" s="4">
        <f t="shared" si="13"/>
        <v>67338.888888888876</v>
      </c>
      <c r="I111" s="4">
        <f t="shared" si="11"/>
        <v>275672.22222222225</v>
      </c>
      <c r="J111" s="15"/>
      <c r="L111" s="15"/>
    </row>
    <row r="112" spans="1:16" ht="14.5" x14ac:dyDescent="0.35">
      <c r="A112" s="1">
        <f t="shared" si="14"/>
        <v>3</v>
      </c>
      <c r="B112" s="2" t="s">
        <v>26</v>
      </c>
      <c r="C112" s="37">
        <f t="shared" si="8"/>
        <v>8.16</v>
      </c>
      <c r="D112" s="7">
        <v>31</v>
      </c>
      <c r="E112" s="41">
        <f t="shared" si="10"/>
        <v>9166666.6666666623</v>
      </c>
      <c r="F112" s="15"/>
      <c r="G112" s="38">
        <f t="shared" si="7"/>
        <v>208333.33333333334</v>
      </c>
      <c r="H112" s="4">
        <f t="shared" si="13"/>
        <v>59499.999999999978</v>
      </c>
      <c r="I112" s="4">
        <f t="shared" si="11"/>
        <v>267833.33333333331</v>
      </c>
      <c r="J112" s="15"/>
      <c r="L112" s="15"/>
    </row>
    <row r="113" spans="1:16" ht="14.5" x14ac:dyDescent="0.35">
      <c r="A113" s="1">
        <f t="shared" si="14"/>
        <v>4</v>
      </c>
      <c r="B113" s="2" t="s">
        <v>27</v>
      </c>
      <c r="C113" s="37">
        <f t="shared" si="8"/>
        <v>8.16</v>
      </c>
      <c r="D113" s="7">
        <v>30</v>
      </c>
      <c r="E113" s="41">
        <f t="shared" si="10"/>
        <v>8958333.3333333284</v>
      </c>
      <c r="F113" s="15"/>
      <c r="G113" s="38">
        <f t="shared" si="7"/>
        <v>208333.33333333334</v>
      </c>
      <c r="H113" s="4">
        <f t="shared" si="13"/>
        <v>64411.111111111088</v>
      </c>
      <c r="I113" s="4">
        <f t="shared" si="11"/>
        <v>272744.44444444444</v>
      </c>
      <c r="J113" s="15"/>
      <c r="L113" s="15"/>
    </row>
    <row r="114" spans="1:16" ht="14.5" x14ac:dyDescent="0.35">
      <c r="A114" s="1">
        <f t="shared" si="14"/>
        <v>5</v>
      </c>
      <c r="B114" s="2" t="s">
        <v>28</v>
      </c>
      <c r="C114" s="37">
        <f t="shared" si="8"/>
        <v>8.16</v>
      </c>
      <c r="D114" s="7">
        <v>31</v>
      </c>
      <c r="E114" s="41">
        <f t="shared" si="10"/>
        <v>8749999.9999999944</v>
      </c>
      <c r="F114" s="15"/>
      <c r="G114" s="38">
        <f t="shared" si="7"/>
        <v>208333.33333333334</v>
      </c>
      <c r="H114" s="4">
        <f t="shared" si="13"/>
        <v>60916.666666666642</v>
      </c>
      <c r="I114" s="4">
        <f t="shared" si="11"/>
        <v>269250</v>
      </c>
      <c r="J114" s="15"/>
      <c r="L114" s="15"/>
    </row>
    <row r="115" spans="1:16" ht="14.5" x14ac:dyDescent="0.35">
      <c r="A115" s="1">
        <f t="shared" si="14"/>
        <v>6</v>
      </c>
      <c r="B115" s="2" t="s">
        <v>29</v>
      </c>
      <c r="C115" s="37">
        <f t="shared" si="8"/>
        <v>8.16</v>
      </c>
      <c r="D115" s="7">
        <v>30</v>
      </c>
      <c r="E115" s="41">
        <f t="shared" si="10"/>
        <v>8541666.6666666605</v>
      </c>
      <c r="F115" s="15"/>
      <c r="G115" s="38">
        <f t="shared" si="7"/>
        <v>208333.33333333334</v>
      </c>
      <c r="H115" s="4">
        <f t="shared" si="13"/>
        <v>61483.333333333292</v>
      </c>
      <c r="I115" s="4">
        <f t="shared" si="11"/>
        <v>269816.66666666663</v>
      </c>
      <c r="J115" s="15"/>
      <c r="L115" s="15"/>
    </row>
    <row r="116" spans="1:16" ht="14.5" x14ac:dyDescent="0.35">
      <c r="A116" s="1">
        <f t="shared" si="14"/>
        <v>7</v>
      </c>
      <c r="B116" s="2" t="s">
        <v>30</v>
      </c>
      <c r="C116" s="37">
        <f t="shared" si="8"/>
        <v>8.16</v>
      </c>
      <c r="D116" s="7">
        <v>31</v>
      </c>
      <c r="E116" s="41">
        <f t="shared" si="10"/>
        <v>8333333.3333333274</v>
      </c>
      <c r="F116" s="15"/>
      <c r="G116" s="38">
        <f t="shared" si="7"/>
        <v>208333.33333333334</v>
      </c>
      <c r="H116" s="4">
        <f t="shared" si="13"/>
        <v>58083.333333333292</v>
      </c>
      <c r="I116" s="4">
        <f t="shared" si="11"/>
        <v>266416.66666666663</v>
      </c>
      <c r="J116" s="15"/>
      <c r="L116" s="15"/>
    </row>
    <row r="117" spans="1:16" ht="14.5" x14ac:dyDescent="0.35">
      <c r="B117" s="2" t="s">
        <v>31</v>
      </c>
      <c r="C117" s="37">
        <f t="shared" si="8"/>
        <v>8.16</v>
      </c>
      <c r="D117" s="7">
        <v>31</v>
      </c>
      <c r="E117" s="41">
        <f t="shared" si="10"/>
        <v>8124999.9999999944</v>
      </c>
      <c r="F117" s="15"/>
      <c r="G117" s="38">
        <f t="shared" si="7"/>
        <v>208333.33333333334</v>
      </c>
      <c r="H117" s="4">
        <f t="shared" si="13"/>
        <v>58555.555555555518</v>
      </c>
      <c r="I117" s="4">
        <f t="shared" si="11"/>
        <v>266888.88888888888</v>
      </c>
      <c r="J117" s="15"/>
      <c r="L117" s="15"/>
    </row>
    <row r="118" spans="1:16" ht="14.5" x14ac:dyDescent="0.35">
      <c r="B118" s="2" t="s">
        <v>32</v>
      </c>
      <c r="C118" s="37">
        <f t="shared" si="8"/>
        <v>8.16</v>
      </c>
      <c r="D118" s="7">
        <v>30</v>
      </c>
      <c r="E118" s="41">
        <f t="shared" si="10"/>
        <v>7916666.6666666614</v>
      </c>
      <c r="F118" s="15"/>
      <c r="G118" s="38">
        <f t="shared" si="7"/>
        <v>208333.33333333334</v>
      </c>
      <c r="H118" s="4">
        <f t="shared" si="13"/>
        <v>57091.666666666628</v>
      </c>
      <c r="I118" s="4">
        <f t="shared" si="11"/>
        <v>265425</v>
      </c>
      <c r="J118" s="15"/>
      <c r="L118" s="15"/>
    </row>
    <row r="119" spans="1:16" ht="14.5" x14ac:dyDescent="0.35">
      <c r="B119" s="2" t="s">
        <v>33</v>
      </c>
      <c r="C119" s="37">
        <f t="shared" si="8"/>
        <v>8.16</v>
      </c>
      <c r="D119" s="7">
        <v>31</v>
      </c>
      <c r="E119" s="41">
        <f t="shared" si="10"/>
        <v>7708333.3333333284</v>
      </c>
      <c r="F119" s="15"/>
      <c r="G119" s="38">
        <f t="shared" si="7"/>
        <v>208333.33333333334</v>
      </c>
      <c r="H119" s="4">
        <f t="shared" si="13"/>
        <v>53833.333333333299</v>
      </c>
      <c r="I119" s="4">
        <f t="shared" si="11"/>
        <v>262166.66666666663</v>
      </c>
      <c r="J119" s="15"/>
      <c r="L119" s="15"/>
    </row>
    <row r="120" spans="1:16" ht="14.5" x14ac:dyDescent="0.35">
      <c r="B120" s="2" t="s">
        <v>34</v>
      </c>
      <c r="C120" s="37">
        <f t="shared" si="8"/>
        <v>8.16</v>
      </c>
      <c r="D120" s="7">
        <v>30</v>
      </c>
      <c r="E120" s="42">
        <f t="shared" si="10"/>
        <v>7499999.9999999953</v>
      </c>
      <c r="F120" s="15"/>
      <c r="G120" s="38">
        <f t="shared" si="7"/>
        <v>208333.33333333334</v>
      </c>
      <c r="H120" s="4">
        <f t="shared" si="13"/>
        <v>54163.888888888854</v>
      </c>
      <c r="I120" s="4">
        <f t="shared" si="11"/>
        <v>262497.22222222219</v>
      </c>
      <c r="J120" s="15"/>
      <c r="L120" s="15"/>
    </row>
    <row r="121" spans="1:16" ht="13" x14ac:dyDescent="0.3">
      <c r="B121" s="30" t="s">
        <v>43</v>
      </c>
      <c r="C121" s="31">
        <f t="shared" si="8"/>
        <v>8.16</v>
      </c>
      <c r="D121" s="32">
        <v>31</v>
      </c>
      <c r="E121" s="43">
        <f t="shared" si="10"/>
        <v>7291666.6666666623</v>
      </c>
      <c r="F121" s="34"/>
      <c r="G121" s="33">
        <f t="shared" si="7"/>
        <v>208333.33333333334</v>
      </c>
      <c r="H121" s="33">
        <f t="shared" si="13"/>
        <v>50999.999999999971</v>
      </c>
      <c r="I121" s="33">
        <f t="shared" si="11"/>
        <v>259333.33333333331</v>
      </c>
      <c r="J121" s="34"/>
      <c r="K121" s="35">
        <v>2033</v>
      </c>
      <c r="L121" s="36">
        <f>SUM(I110:I121)+J110</f>
        <v>3215180.5555555555</v>
      </c>
      <c r="M121" s="15">
        <f>SUM(N121:P121)</f>
        <v>3215180.555555555</v>
      </c>
      <c r="N121" s="15">
        <f>SUM(G110:G121)</f>
        <v>2500000</v>
      </c>
      <c r="O121" s="15">
        <f>SUM(H110:H121)</f>
        <v>715180.55555555515</v>
      </c>
      <c r="P121" s="15">
        <f>SUM(J110:J121)</f>
        <v>0</v>
      </c>
    </row>
    <row r="122" spans="1:16" ht="14.5" x14ac:dyDescent="0.35">
      <c r="A122" s="1">
        <f t="shared" ref="A122:A128" si="15">1+A121</f>
        <v>1</v>
      </c>
      <c r="B122" s="2" t="s">
        <v>24</v>
      </c>
      <c r="C122" s="37">
        <f t="shared" si="8"/>
        <v>8.16</v>
      </c>
      <c r="D122" s="7">
        <v>31</v>
      </c>
      <c r="E122" s="40">
        <f t="shared" si="10"/>
        <v>7083333.3333333293</v>
      </c>
      <c r="F122" s="15"/>
      <c r="G122" s="38">
        <f t="shared" si="7"/>
        <v>208333.33333333334</v>
      </c>
      <c r="H122" s="4">
        <f t="shared" si="13"/>
        <v>51236.111111111088</v>
      </c>
      <c r="I122" s="4">
        <f t="shared" si="11"/>
        <v>259569.44444444444</v>
      </c>
      <c r="J122" s="15"/>
      <c r="L122" s="15"/>
    </row>
    <row r="123" spans="1:16" ht="14.5" x14ac:dyDescent="0.35">
      <c r="A123" s="1">
        <f t="shared" si="15"/>
        <v>2</v>
      </c>
      <c r="B123" s="2" t="s">
        <v>25</v>
      </c>
      <c r="C123" s="37">
        <f t="shared" si="8"/>
        <v>8.16</v>
      </c>
      <c r="D123" s="7">
        <v>28</v>
      </c>
      <c r="E123" s="41">
        <f t="shared" si="10"/>
        <v>6874999.9999999963</v>
      </c>
      <c r="F123" s="15"/>
      <c r="G123" s="38">
        <f t="shared" si="7"/>
        <v>208333.33333333334</v>
      </c>
      <c r="H123" s="4">
        <f t="shared" si="13"/>
        <v>49772.222222222197</v>
      </c>
      <c r="I123" s="4">
        <f t="shared" si="11"/>
        <v>258105.55555555553</v>
      </c>
      <c r="J123" s="15"/>
      <c r="L123" s="15"/>
    </row>
    <row r="124" spans="1:16" ht="14.5" x14ac:dyDescent="0.35">
      <c r="A124" s="1">
        <f t="shared" si="15"/>
        <v>3</v>
      </c>
      <c r="B124" s="2" t="s">
        <v>26</v>
      </c>
      <c r="C124" s="37">
        <f t="shared" si="8"/>
        <v>8.16</v>
      </c>
      <c r="D124" s="7">
        <v>31</v>
      </c>
      <c r="E124" s="41">
        <f t="shared" si="10"/>
        <v>6666666.6666666633</v>
      </c>
      <c r="F124" s="15"/>
      <c r="G124" s="38">
        <f t="shared" si="7"/>
        <v>208333.33333333334</v>
      </c>
      <c r="H124" s="4">
        <f t="shared" si="13"/>
        <v>43633.333333333314</v>
      </c>
      <c r="I124" s="4">
        <f t="shared" si="11"/>
        <v>251966.66666666666</v>
      </c>
      <c r="J124" s="15"/>
      <c r="L124" s="15"/>
    </row>
    <row r="125" spans="1:16" ht="14.5" x14ac:dyDescent="0.35">
      <c r="A125" s="1">
        <f t="shared" si="15"/>
        <v>4</v>
      </c>
      <c r="B125" s="2" t="s">
        <v>27</v>
      </c>
      <c r="C125" s="37">
        <f t="shared" si="8"/>
        <v>8.16</v>
      </c>
      <c r="D125" s="7">
        <v>30</v>
      </c>
      <c r="E125" s="41">
        <f t="shared" si="10"/>
        <v>6458333.3333333302</v>
      </c>
      <c r="F125" s="15"/>
      <c r="G125" s="38">
        <f t="shared" si="7"/>
        <v>208333.33333333334</v>
      </c>
      <c r="H125" s="4">
        <f t="shared" si="13"/>
        <v>46844.444444444423</v>
      </c>
      <c r="I125" s="4">
        <f t="shared" si="11"/>
        <v>255177.77777777775</v>
      </c>
      <c r="J125" s="15"/>
      <c r="L125" s="15"/>
    </row>
    <row r="126" spans="1:16" ht="14.5" x14ac:dyDescent="0.35">
      <c r="A126" s="1">
        <f t="shared" si="15"/>
        <v>5</v>
      </c>
      <c r="B126" s="2" t="s">
        <v>28</v>
      </c>
      <c r="C126" s="37">
        <f t="shared" si="8"/>
        <v>8.16</v>
      </c>
      <c r="D126" s="7">
        <v>31</v>
      </c>
      <c r="E126" s="41">
        <f t="shared" si="10"/>
        <v>6249999.9999999972</v>
      </c>
      <c r="F126" s="15"/>
      <c r="G126" s="38">
        <f t="shared" ref="G126:G156" si="16">G125</f>
        <v>208333.33333333334</v>
      </c>
      <c r="H126" s="4">
        <f t="shared" si="13"/>
        <v>43916.66666666665</v>
      </c>
      <c r="I126" s="4">
        <f t="shared" si="11"/>
        <v>252250</v>
      </c>
      <c r="J126" s="15"/>
      <c r="L126" s="15"/>
    </row>
    <row r="127" spans="1:16" ht="14.5" x14ac:dyDescent="0.35">
      <c r="A127" s="1">
        <f t="shared" si="15"/>
        <v>6</v>
      </c>
      <c r="B127" s="2" t="s">
        <v>29</v>
      </c>
      <c r="C127" s="37">
        <f t="shared" si="8"/>
        <v>8.16</v>
      </c>
      <c r="D127" s="7">
        <v>30</v>
      </c>
      <c r="E127" s="41">
        <f t="shared" si="10"/>
        <v>6041666.6666666642</v>
      </c>
      <c r="F127" s="15"/>
      <c r="G127" s="38">
        <f t="shared" si="16"/>
        <v>208333.33333333334</v>
      </c>
      <c r="H127" s="4">
        <f t="shared" si="13"/>
        <v>43916.66666666665</v>
      </c>
      <c r="I127" s="4">
        <f t="shared" si="11"/>
        <v>252250</v>
      </c>
      <c r="J127" s="15"/>
      <c r="L127" s="15"/>
    </row>
    <row r="128" spans="1:16" ht="14.5" x14ac:dyDescent="0.35">
      <c r="A128" s="1">
        <f t="shared" si="15"/>
        <v>7</v>
      </c>
      <c r="B128" s="2" t="s">
        <v>30</v>
      </c>
      <c r="C128" s="37">
        <f t="shared" si="8"/>
        <v>8.16</v>
      </c>
      <c r="D128" s="7">
        <v>31</v>
      </c>
      <c r="E128" s="41">
        <f t="shared" si="10"/>
        <v>5833333.3333333312</v>
      </c>
      <c r="F128" s="15"/>
      <c r="G128" s="38">
        <f t="shared" si="16"/>
        <v>208333.33333333334</v>
      </c>
      <c r="H128" s="4">
        <f t="shared" si="13"/>
        <v>41083.333333333321</v>
      </c>
      <c r="I128" s="4">
        <f t="shared" si="11"/>
        <v>249416.66666666666</v>
      </c>
      <c r="J128" s="15"/>
      <c r="L128" s="15"/>
    </row>
    <row r="129" spans="1:16" ht="14.5" x14ac:dyDescent="0.35">
      <c r="B129" s="2" t="s">
        <v>31</v>
      </c>
      <c r="C129" s="37">
        <f t="shared" si="8"/>
        <v>8.16</v>
      </c>
      <c r="D129" s="7">
        <v>31</v>
      </c>
      <c r="E129" s="41">
        <f t="shared" si="10"/>
        <v>5624999.9999999981</v>
      </c>
      <c r="F129" s="15"/>
      <c r="G129" s="38">
        <f t="shared" si="16"/>
        <v>208333.33333333334</v>
      </c>
      <c r="H129" s="4">
        <f t="shared" si="13"/>
        <v>40988.888888888876</v>
      </c>
      <c r="I129" s="4">
        <f t="shared" si="11"/>
        <v>249322.22222222222</v>
      </c>
      <c r="J129" s="15"/>
      <c r="L129" s="15"/>
    </row>
    <row r="130" spans="1:16" ht="14.5" x14ac:dyDescent="0.35">
      <c r="B130" s="2" t="s">
        <v>32</v>
      </c>
      <c r="C130" s="37">
        <f t="shared" si="8"/>
        <v>8.16</v>
      </c>
      <c r="D130" s="7">
        <v>30</v>
      </c>
      <c r="E130" s="41">
        <f t="shared" si="10"/>
        <v>5416666.6666666651</v>
      </c>
      <c r="F130" s="15"/>
      <c r="G130" s="38">
        <f t="shared" si="16"/>
        <v>208333.33333333334</v>
      </c>
      <c r="H130" s="4">
        <f t="shared" si="13"/>
        <v>39524.999999999985</v>
      </c>
      <c r="I130" s="4">
        <f t="shared" si="11"/>
        <v>247858.33333333331</v>
      </c>
      <c r="J130" s="15"/>
      <c r="L130" s="15"/>
    </row>
    <row r="131" spans="1:16" ht="14.5" x14ac:dyDescent="0.35">
      <c r="B131" s="2" t="s">
        <v>33</v>
      </c>
      <c r="C131" s="37">
        <f t="shared" si="8"/>
        <v>8.16</v>
      </c>
      <c r="D131" s="7">
        <v>31</v>
      </c>
      <c r="E131" s="41">
        <f t="shared" si="10"/>
        <v>5208333.3333333321</v>
      </c>
      <c r="F131" s="15"/>
      <c r="G131" s="38">
        <f t="shared" si="16"/>
        <v>208333.33333333334</v>
      </c>
      <c r="H131" s="4">
        <f t="shared" si="13"/>
        <v>36833.333333333328</v>
      </c>
      <c r="I131" s="4">
        <f t="shared" si="11"/>
        <v>245166.66666666669</v>
      </c>
      <c r="J131" s="15"/>
      <c r="L131" s="15"/>
    </row>
    <row r="132" spans="1:16" ht="14.5" x14ac:dyDescent="0.35">
      <c r="B132" s="2" t="s">
        <v>34</v>
      </c>
      <c r="C132" s="37">
        <f t="shared" si="8"/>
        <v>8.16</v>
      </c>
      <c r="D132" s="7">
        <v>30</v>
      </c>
      <c r="E132" s="42">
        <f t="shared" si="10"/>
        <v>4999999.9999999991</v>
      </c>
      <c r="F132" s="15"/>
      <c r="G132" s="38">
        <f t="shared" si="16"/>
        <v>208333.33333333334</v>
      </c>
      <c r="H132" s="4">
        <f t="shared" si="13"/>
        <v>36597.222222222219</v>
      </c>
      <c r="I132" s="4">
        <f t="shared" si="11"/>
        <v>244930.55555555556</v>
      </c>
      <c r="J132" s="15"/>
      <c r="L132" s="15"/>
    </row>
    <row r="133" spans="1:16" ht="13" x14ac:dyDescent="0.3">
      <c r="B133" s="30" t="s">
        <v>44</v>
      </c>
      <c r="C133" s="31">
        <f t="shared" si="8"/>
        <v>8.16</v>
      </c>
      <c r="D133" s="32">
        <v>31</v>
      </c>
      <c r="E133" s="43">
        <f t="shared" si="10"/>
        <v>4791666.666666666</v>
      </c>
      <c r="F133" s="34"/>
      <c r="G133" s="33">
        <f t="shared" si="16"/>
        <v>208333.33333333334</v>
      </c>
      <c r="H133" s="33">
        <f t="shared" si="13"/>
        <v>33999.999999999993</v>
      </c>
      <c r="I133" s="33">
        <f t="shared" si="11"/>
        <v>242333.33333333334</v>
      </c>
      <c r="J133" s="34"/>
      <c r="K133" s="35">
        <v>2034</v>
      </c>
      <c r="L133" s="36">
        <f>SUM(I122:I133)+J122</f>
        <v>3008347.2222222225</v>
      </c>
      <c r="M133" s="15">
        <f>SUM(N133:P133)</f>
        <v>3008347.222222222</v>
      </c>
      <c r="N133" s="15">
        <f>SUM(G122:G133)</f>
        <v>2500000</v>
      </c>
      <c r="O133" s="15">
        <f>SUM(H122:H133)</f>
        <v>508347.22222222202</v>
      </c>
      <c r="P133" s="15">
        <f>SUM(J122:J133)</f>
        <v>0</v>
      </c>
    </row>
    <row r="134" spans="1:16" ht="14.5" x14ac:dyDescent="0.35">
      <c r="A134" s="1">
        <f t="shared" ref="A134:A140" si="17">1+A133</f>
        <v>1</v>
      </c>
      <c r="B134" s="2" t="s">
        <v>24</v>
      </c>
      <c r="C134" s="37">
        <f t="shared" si="8"/>
        <v>8.16</v>
      </c>
      <c r="D134" s="7">
        <v>31</v>
      </c>
      <c r="E134" s="40">
        <f t="shared" si="10"/>
        <v>4583333.333333333</v>
      </c>
      <c r="F134" s="15"/>
      <c r="G134" s="38">
        <f t="shared" si="16"/>
        <v>208333.33333333334</v>
      </c>
      <c r="H134" s="4">
        <f t="shared" si="13"/>
        <v>33669.444444444445</v>
      </c>
      <c r="I134" s="4">
        <f t="shared" si="11"/>
        <v>242002.77777777778</v>
      </c>
      <c r="J134" s="15"/>
      <c r="L134" s="15"/>
    </row>
    <row r="135" spans="1:16" ht="14.5" x14ac:dyDescent="0.35">
      <c r="A135" s="1">
        <f t="shared" si="17"/>
        <v>2</v>
      </c>
      <c r="B135" s="2" t="s">
        <v>25</v>
      </c>
      <c r="C135" s="37">
        <f t="shared" si="8"/>
        <v>8.16</v>
      </c>
      <c r="D135" s="7">
        <v>28</v>
      </c>
      <c r="E135" s="41">
        <f t="shared" si="10"/>
        <v>4375000</v>
      </c>
      <c r="F135" s="15"/>
      <c r="G135" s="38">
        <f t="shared" si="16"/>
        <v>208333.33333333334</v>
      </c>
      <c r="H135" s="4">
        <f t="shared" si="13"/>
        <v>32205.555555555555</v>
      </c>
      <c r="I135" s="4">
        <f t="shared" si="11"/>
        <v>240538.88888888891</v>
      </c>
      <c r="J135" s="15"/>
      <c r="L135" s="15"/>
    </row>
    <row r="136" spans="1:16" ht="14.5" x14ac:dyDescent="0.35">
      <c r="A136" s="1">
        <f t="shared" si="17"/>
        <v>3</v>
      </c>
      <c r="B136" s="2" t="s">
        <v>26</v>
      </c>
      <c r="C136" s="37">
        <f t="shared" si="8"/>
        <v>8.16</v>
      </c>
      <c r="D136" s="7">
        <v>31</v>
      </c>
      <c r="E136" s="41">
        <f t="shared" si="10"/>
        <v>4166666.6666666665</v>
      </c>
      <c r="F136" s="15"/>
      <c r="G136" s="38">
        <f t="shared" si="16"/>
        <v>208333.33333333334</v>
      </c>
      <c r="H136" s="4">
        <f t="shared" si="13"/>
        <v>27766.666666666672</v>
      </c>
      <c r="I136" s="4">
        <f t="shared" si="11"/>
        <v>236100</v>
      </c>
      <c r="J136" s="15"/>
      <c r="L136" s="15"/>
    </row>
    <row r="137" spans="1:16" ht="14.5" x14ac:dyDescent="0.35">
      <c r="A137" s="1">
        <f t="shared" si="17"/>
        <v>4</v>
      </c>
      <c r="B137" s="2" t="s">
        <v>27</v>
      </c>
      <c r="C137" s="37">
        <f t="shared" si="8"/>
        <v>8.16</v>
      </c>
      <c r="D137" s="7">
        <v>30</v>
      </c>
      <c r="E137" s="41">
        <f t="shared" si="10"/>
        <v>3958333.333333333</v>
      </c>
      <c r="F137" s="15"/>
      <c r="G137" s="38">
        <f t="shared" si="16"/>
        <v>208333.33333333334</v>
      </c>
      <c r="H137" s="4">
        <f t="shared" si="13"/>
        <v>29277.777777777777</v>
      </c>
      <c r="I137" s="4">
        <f t="shared" si="11"/>
        <v>237611.11111111112</v>
      </c>
      <c r="J137" s="15"/>
      <c r="L137" s="15"/>
    </row>
    <row r="138" spans="1:16" ht="14.5" x14ac:dyDescent="0.35">
      <c r="A138" s="1">
        <f t="shared" si="17"/>
        <v>5</v>
      </c>
      <c r="B138" s="2" t="s">
        <v>28</v>
      </c>
      <c r="C138" s="37">
        <f t="shared" si="8"/>
        <v>8.16</v>
      </c>
      <c r="D138" s="7">
        <v>31</v>
      </c>
      <c r="E138" s="41">
        <f t="shared" si="10"/>
        <v>3749999.9999999995</v>
      </c>
      <c r="F138" s="15"/>
      <c r="G138" s="38">
        <f t="shared" si="16"/>
        <v>208333.33333333334</v>
      </c>
      <c r="H138" s="4">
        <f t="shared" si="13"/>
        <v>26916.666666666668</v>
      </c>
      <c r="I138" s="4">
        <f t="shared" si="11"/>
        <v>235250</v>
      </c>
      <c r="J138" s="15"/>
      <c r="L138" s="15"/>
    </row>
    <row r="139" spans="1:16" ht="14.5" x14ac:dyDescent="0.35">
      <c r="A139" s="1">
        <f t="shared" si="17"/>
        <v>6</v>
      </c>
      <c r="B139" s="2" t="s">
        <v>29</v>
      </c>
      <c r="C139" s="37">
        <f t="shared" si="8"/>
        <v>8.16</v>
      </c>
      <c r="D139" s="7">
        <v>30</v>
      </c>
      <c r="E139" s="41">
        <f t="shared" si="10"/>
        <v>3541666.666666666</v>
      </c>
      <c r="F139" s="15"/>
      <c r="G139" s="38">
        <f t="shared" si="16"/>
        <v>208333.33333333334</v>
      </c>
      <c r="H139" s="4">
        <f t="shared" si="13"/>
        <v>26349.999999999996</v>
      </c>
      <c r="I139" s="4">
        <f t="shared" si="11"/>
        <v>234683.33333333334</v>
      </c>
      <c r="J139" s="15"/>
      <c r="L139" s="15"/>
    </row>
    <row r="140" spans="1:16" ht="14.5" x14ac:dyDescent="0.35">
      <c r="A140" s="1">
        <f t="shared" si="17"/>
        <v>7</v>
      </c>
      <c r="B140" s="2" t="s">
        <v>30</v>
      </c>
      <c r="C140" s="37">
        <f t="shared" si="8"/>
        <v>8.16</v>
      </c>
      <c r="D140" s="7">
        <v>31</v>
      </c>
      <c r="E140" s="41">
        <f t="shared" si="10"/>
        <v>3333333.3333333326</v>
      </c>
      <c r="F140" s="15"/>
      <c r="G140" s="38">
        <f t="shared" si="16"/>
        <v>208333.33333333334</v>
      </c>
      <c r="H140" s="4">
        <f t="shared" si="13"/>
        <v>24083.333333333328</v>
      </c>
      <c r="I140" s="4">
        <f t="shared" si="11"/>
        <v>232416.66666666669</v>
      </c>
      <c r="J140" s="15"/>
      <c r="L140" s="15"/>
    </row>
    <row r="141" spans="1:16" ht="14.5" x14ac:dyDescent="0.35">
      <c r="B141" s="2" t="s">
        <v>31</v>
      </c>
      <c r="C141" s="37">
        <f t="shared" ref="C141:C157" si="18">$F$7</f>
        <v>8.16</v>
      </c>
      <c r="D141" s="7">
        <v>31</v>
      </c>
      <c r="E141" s="41">
        <f t="shared" si="10"/>
        <v>3124999.9999999991</v>
      </c>
      <c r="F141" s="15"/>
      <c r="G141" s="38">
        <f t="shared" si="16"/>
        <v>208333.33333333334</v>
      </c>
      <c r="H141" s="4">
        <f t="shared" si="13"/>
        <v>23422.222222222219</v>
      </c>
      <c r="I141" s="4">
        <f t="shared" si="11"/>
        <v>231755.55555555556</v>
      </c>
      <c r="J141" s="15"/>
      <c r="L141" s="15"/>
    </row>
    <row r="142" spans="1:16" ht="14.5" x14ac:dyDescent="0.35">
      <c r="B142" s="2" t="s">
        <v>32</v>
      </c>
      <c r="C142" s="37">
        <f t="shared" si="18"/>
        <v>8.16</v>
      </c>
      <c r="D142" s="7">
        <v>30</v>
      </c>
      <c r="E142" s="41">
        <f t="shared" ref="E142:E157" si="19">E141+F142-G142</f>
        <v>2916666.6666666656</v>
      </c>
      <c r="F142" s="15"/>
      <c r="G142" s="38">
        <f t="shared" si="16"/>
        <v>208333.33333333334</v>
      </c>
      <c r="H142" s="4">
        <f t="shared" si="13"/>
        <v>21958.333333333328</v>
      </c>
      <c r="I142" s="4">
        <f t="shared" ref="I142:I157" si="20">G142+H142</f>
        <v>230291.66666666669</v>
      </c>
      <c r="J142" s="15"/>
      <c r="L142" s="15"/>
    </row>
    <row r="143" spans="1:16" ht="14.5" x14ac:dyDescent="0.35">
      <c r="B143" s="2" t="s">
        <v>33</v>
      </c>
      <c r="C143" s="37">
        <f t="shared" si="18"/>
        <v>8.16</v>
      </c>
      <c r="D143" s="7">
        <v>31</v>
      </c>
      <c r="E143" s="41">
        <f t="shared" si="19"/>
        <v>2708333.3333333321</v>
      </c>
      <c r="F143" s="15"/>
      <c r="G143" s="38">
        <f t="shared" si="16"/>
        <v>208333.33333333334</v>
      </c>
      <c r="H143" s="4">
        <f t="shared" si="13"/>
        <v>19833.333333333328</v>
      </c>
      <c r="I143" s="4">
        <f t="shared" si="20"/>
        <v>228166.66666666669</v>
      </c>
      <c r="J143" s="15"/>
      <c r="L143" s="15"/>
    </row>
    <row r="144" spans="1:16" ht="14.5" x14ac:dyDescent="0.35">
      <c r="B144" s="2" t="s">
        <v>34</v>
      </c>
      <c r="C144" s="37">
        <f t="shared" si="18"/>
        <v>8.16</v>
      </c>
      <c r="D144" s="7">
        <v>30</v>
      </c>
      <c r="E144" s="42">
        <f t="shared" si="19"/>
        <v>2499999.9999999986</v>
      </c>
      <c r="F144" s="15"/>
      <c r="G144" s="38">
        <f t="shared" si="16"/>
        <v>208333.33333333334</v>
      </c>
      <c r="H144" s="4">
        <f t="shared" si="13"/>
        <v>19030.555555555547</v>
      </c>
      <c r="I144" s="4">
        <f t="shared" si="20"/>
        <v>227363.88888888888</v>
      </c>
      <c r="J144" s="15"/>
      <c r="L144" s="15"/>
    </row>
    <row r="145" spans="1:16" ht="13" x14ac:dyDescent="0.3">
      <c r="B145" s="30" t="s">
        <v>45</v>
      </c>
      <c r="C145" s="31">
        <f t="shared" si="18"/>
        <v>8.16</v>
      </c>
      <c r="D145" s="32">
        <v>31</v>
      </c>
      <c r="E145" s="43">
        <f t="shared" si="19"/>
        <v>2291666.6666666651</v>
      </c>
      <c r="F145" s="34"/>
      <c r="G145" s="33">
        <f t="shared" si="16"/>
        <v>208333.33333333334</v>
      </c>
      <c r="H145" s="33">
        <f t="shared" si="13"/>
        <v>16999.999999999989</v>
      </c>
      <c r="I145" s="33">
        <f t="shared" si="20"/>
        <v>225333.33333333334</v>
      </c>
      <c r="J145" s="34"/>
      <c r="K145" s="35">
        <v>2035</v>
      </c>
      <c r="L145" s="36">
        <f>SUM(I134:I145)+J134</f>
        <v>2801513.888888889</v>
      </c>
      <c r="M145" s="15">
        <f>SUM(N145:P145)</f>
        <v>2801513.888888889</v>
      </c>
      <c r="N145" s="15">
        <f>SUM(G134:G145)</f>
        <v>2500000</v>
      </c>
      <c r="O145" s="15">
        <f>SUM(H134:H145)</f>
        <v>301513.88888888888</v>
      </c>
      <c r="P145" s="15">
        <f>SUM(J134:J145)</f>
        <v>0</v>
      </c>
    </row>
    <row r="146" spans="1:16" ht="14.5" x14ac:dyDescent="0.35">
      <c r="A146" s="1">
        <f t="shared" ref="A146:A152" si="21">1+A145</f>
        <v>1</v>
      </c>
      <c r="B146" s="2" t="s">
        <v>24</v>
      </c>
      <c r="C146" s="37">
        <f t="shared" si="18"/>
        <v>8.16</v>
      </c>
      <c r="D146" s="7">
        <v>31</v>
      </c>
      <c r="E146" s="40">
        <f t="shared" si="19"/>
        <v>2083333.3333333319</v>
      </c>
      <c r="F146" s="15"/>
      <c r="G146" s="38">
        <f t="shared" si="16"/>
        <v>208333.33333333334</v>
      </c>
      <c r="H146" s="4">
        <f t="shared" si="13"/>
        <v>16102.777777777768</v>
      </c>
      <c r="I146" s="4">
        <f t="shared" si="20"/>
        <v>224436.11111111112</v>
      </c>
      <c r="J146" s="15"/>
      <c r="L146" s="15"/>
    </row>
    <row r="147" spans="1:16" ht="14.5" x14ac:dyDescent="0.35">
      <c r="A147" s="1">
        <f t="shared" si="21"/>
        <v>2</v>
      </c>
      <c r="B147" s="2" t="s">
        <v>25</v>
      </c>
      <c r="C147" s="37">
        <f t="shared" si="18"/>
        <v>8.16</v>
      </c>
      <c r="D147" s="7">
        <v>29</v>
      </c>
      <c r="E147" s="41">
        <f t="shared" si="19"/>
        <v>1874999.9999999986</v>
      </c>
      <c r="F147" s="15"/>
      <c r="G147" s="38">
        <f t="shared" si="16"/>
        <v>208333.33333333334</v>
      </c>
      <c r="H147" s="4">
        <f t="shared" si="13"/>
        <v>14638.88888888888</v>
      </c>
      <c r="I147" s="4">
        <f t="shared" si="20"/>
        <v>222972.22222222222</v>
      </c>
      <c r="J147" s="15"/>
      <c r="L147" s="15"/>
    </row>
    <row r="148" spans="1:16" ht="14.5" x14ac:dyDescent="0.35">
      <c r="A148" s="1">
        <f t="shared" si="21"/>
        <v>3</v>
      </c>
      <c r="B148" s="2" t="s">
        <v>26</v>
      </c>
      <c r="C148" s="37">
        <f t="shared" si="18"/>
        <v>8.16</v>
      </c>
      <c r="D148" s="7">
        <v>31</v>
      </c>
      <c r="E148" s="41">
        <f t="shared" si="19"/>
        <v>1666666.6666666653</v>
      </c>
      <c r="F148" s="15"/>
      <c r="G148" s="38">
        <f t="shared" si="16"/>
        <v>208333.33333333334</v>
      </c>
      <c r="H148" s="4">
        <f t="shared" si="13"/>
        <v>12324.999999999991</v>
      </c>
      <c r="I148" s="4">
        <f t="shared" si="20"/>
        <v>220658.33333333334</v>
      </c>
      <c r="J148" s="15"/>
      <c r="L148" s="15"/>
    </row>
    <row r="149" spans="1:16" ht="14.5" x14ac:dyDescent="0.35">
      <c r="A149" s="1">
        <f t="shared" si="21"/>
        <v>4</v>
      </c>
      <c r="B149" s="2" t="s">
        <v>27</v>
      </c>
      <c r="C149" s="37">
        <f t="shared" si="18"/>
        <v>8.16</v>
      </c>
      <c r="D149" s="7">
        <v>30</v>
      </c>
      <c r="E149" s="41">
        <f t="shared" si="19"/>
        <v>1458333.3333333321</v>
      </c>
      <c r="F149" s="15"/>
      <c r="G149" s="38">
        <f t="shared" si="16"/>
        <v>208333.33333333334</v>
      </c>
      <c r="H149" s="4">
        <f t="shared" si="13"/>
        <v>11711.111111111102</v>
      </c>
      <c r="I149" s="4">
        <f t="shared" si="20"/>
        <v>220044.44444444444</v>
      </c>
      <c r="J149" s="15"/>
      <c r="L149" s="15"/>
    </row>
    <row r="150" spans="1:16" ht="14.5" x14ac:dyDescent="0.35">
      <c r="A150" s="1">
        <f t="shared" si="21"/>
        <v>5</v>
      </c>
      <c r="B150" s="2" t="s">
        <v>28</v>
      </c>
      <c r="C150" s="37">
        <f t="shared" si="18"/>
        <v>8.16</v>
      </c>
      <c r="D150" s="7">
        <v>31</v>
      </c>
      <c r="E150" s="41">
        <f t="shared" si="19"/>
        <v>1249999.9999999988</v>
      </c>
      <c r="F150" s="15"/>
      <c r="G150" s="38">
        <f t="shared" si="16"/>
        <v>208333.33333333334</v>
      </c>
      <c r="H150" s="4">
        <f t="shared" si="13"/>
        <v>9916.6666666666588</v>
      </c>
      <c r="I150" s="4">
        <f t="shared" si="20"/>
        <v>218250</v>
      </c>
      <c r="J150" s="15"/>
      <c r="L150" s="15"/>
    </row>
    <row r="151" spans="1:16" ht="14.5" x14ac:dyDescent="0.35">
      <c r="A151" s="1">
        <f t="shared" si="21"/>
        <v>6</v>
      </c>
      <c r="B151" s="2" t="s">
        <v>29</v>
      </c>
      <c r="C151" s="37">
        <f t="shared" si="18"/>
        <v>8.16</v>
      </c>
      <c r="D151" s="7">
        <v>30</v>
      </c>
      <c r="E151" s="41">
        <f t="shared" si="19"/>
        <v>1041666.6666666655</v>
      </c>
      <c r="F151" s="15"/>
      <c r="G151" s="38">
        <f t="shared" si="16"/>
        <v>208333.33333333334</v>
      </c>
      <c r="H151" s="4">
        <f t="shared" si="13"/>
        <v>8783.3333333333248</v>
      </c>
      <c r="I151" s="4">
        <f t="shared" si="20"/>
        <v>217116.66666666666</v>
      </c>
      <c r="J151" s="15"/>
      <c r="L151" s="15"/>
    </row>
    <row r="152" spans="1:16" ht="14.5" x14ac:dyDescent="0.35">
      <c r="A152" s="1">
        <f t="shared" si="21"/>
        <v>7</v>
      </c>
      <c r="B152" s="2" t="s">
        <v>30</v>
      </c>
      <c r="C152" s="37">
        <f t="shared" si="18"/>
        <v>8.16</v>
      </c>
      <c r="D152" s="7">
        <v>31</v>
      </c>
      <c r="E152" s="41">
        <f t="shared" si="19"/>
        <v>833333.33333333209</v>
      </c>
      <c r="F152" s="15"/>
      <c r="G152" s="38">
        <f t="shared" si="16"/>
        <v>208333.33333333334</v>
      </c>
      <c r="H152" s="4">
        <f t="shared" si="13"/>
        <v>7083.3333333333258</v>
      </c>
      <c r="I152" s="4">
        <f t="shared" si="20"/>
        <v>215416.66666666666</v>
      </c>
      <c r="J152" s="15"/>
      <c r="L152" s="15"/>
    </row>
    <row r="153" spans="1:16" ht="14.5" x14ac:dyDescent="0.35">
      <c r="B153" s="2" t="s">
        <v>31</v>
      </c>
      <c r="C153" s="37">
        <f t="shared" si="18"/>
        <v>8.16</v>
      </c>
      <c r="D153" s="7">
        <v>31</v>
      </c>
      <c r="E153" s="41">
        <f t="shared" si="19"/>
        <v>624999.99999999872</v>
      </c>
      <c r="F153" s="15"/>
      <c r="G153" s="38">
        <f t="shared" si="16"/>
        <v>208333.33333333334</v>
      </c>
      <c r="H153" s="4">
        <f t="shared" si="13"/>
        <v>5855.5555555555475</v>
      </c>
      <c r="I153" s="4">
        <f t="shared" si="20"/>
        <v>214188.88888888888</v>
      </c>
      <c r="J153" s="15"/>
      <c r="L153" s="15"/>
    </row>
    <row r="154" spans="1:16" ht="14.5" x14ac:dyDescent="0.35">
      <c r="B154" s="2" t="s">
        <v>32</v>
      </c>
      <c r="C154" s="37">
        <f t="shared" si="18"/>
        <v>8.16</v>
      </c>
      <c r="D154" s="7">
        <v>30</v>
      </c>
      <c r="E154" s="41">
        <f t="shared" si="19"/>
        <v>416666.66666666535</v>
      </c>
      <c r="F154" s="15"/>
      <c r="G154" s="38">
        <f t="shared" si="16"/>
        <v>208333.33333333334</v>
      </c>
      <c r="H154" s="4">
        <f t="shared" si="13"/>
        <v>4391.6666666666579</v>
      </c>
      <c r="I154" s="4">
        <f t="shared" si="20"/>
        <v>212725</v>
      </c>
      <c r="J154" s="15"/>
      <c r="L154" s="15"/>
    </row>
    <row r="155" spans="1:16" ht="14.5" x14ac:dyDescent="0.35">
      <c r="B155" s="2" t="s">
        <v>33</v>
      </c>
      <c r="C155" s="37">
        <f t="shared" si="18"/>
        <v>8.16</v>
      </c>
      <c r="D155" s="7">
        <v>31</v>
      </c>
      <c r="E155" s="41">
        <f t="shared" si="19"/>
        <v>208333.333333332</v>
      </c>
      <c r="F155" s="15"/>
      <c r="G155" s="38">
        <f t="shared" si="16"/>
        <v>208333.33333333334</v>
      </c>
      <c r="H155" s="4">
        <f t="shared" si="13"/>
        <v>2833.3333333333248</v>
      </c>
      <c r="I155" s="4">
        <f t="shared" si="20"/>
        <v>211166.66666666666</v>
      </c>
      <c r="J155" s="15"/>
      <c r="L155" s="15"/>
    </row>
    <row r="156" spans="1:16" ht="14.5" x14ac:dyDescent="0.35">
      <c r="B156" s="2" t="s">
        <v>34</v>
      </c>
      <c r="C156" s="37">
        <f t="shared" si="18"/>
        <v>8.16</v>
      </c>
      <c r="D156" s="7">
        <v>30</v>
      </c>
      <c r="E156" s="42">
        <f t="shared" si="19"/>
        <v>-1.3387762010097504E-9</v>
      </c>
      <c r="F156" s="15"/>
      <c r="G156" s="38">
        <f t="shared" si="16"/>
        <v>208333.33333333334</v>
      </c>
      <c r="H156" s="4">
        <f t="shared" si="13"/>
        <v>1463.8888888888796</v>
      </c>
      <c r="I156" s="4">
        <f t="shared" si="20"/>
        <v>209797.22222222222</v>
      </c>
      <c r="J156" s="15"/>
      <c r="L156" s="15"/>
    </row>
    <row r="157" spans="1:16" ht="13" x14ac:dyDescent="0.3">
      <c r="B157" s="30" t="s">
        <v>46</v>
      </c>
      <c r="C157" s="31">
        <f t="shared" si="18"/>
        <v>8.16</v>
      </c>
      <c r="D157" s="32">
        <v>31</v>
      </c>
      <c r="E157" s="43">
        <f t="shared" si="19"/>
        <v>-1.3387762010097504E-9</v>
      </c>
      <c r="F157" s="34"/>
      <c r="G157" s="33">
        <v>0</v>
      </c>
      <c r="H157" s="33">
        <f t="shared" si="13"/>
        <v>-9.1036781668663031E-12</v>
      </c>
      <c r="I157" s="33">
        <f t="shared" si="20"/>
        <v>-9.1036781668663031E-12</v>
      </c>
      <c r="J157" s="34"/>
      <c r="K157" s="35">
        <v>2036</v>
      </c>
      <c r="L157" s="36">
        <f>SUM(I146:I157)+J146</f>
        <v>2386772.222222222</v>
      </c>
      <c r="M157" s="15">
        <f>SUM(N157:P157)</f>
        <v>2386772.222222222</v>
      </c>
      <c r="N157" s="15">
        <f>SUM(G146:G157)</f>
        <v>2291666.6666666665</v>
      </c>
      <c r="O157" s="15">
        <f>SUM(H146:H157)</f>
        <v>95105.555555555446</v>
      </c>
      <c r="P157" s="15">
        <f>SUM(J146:J157)</f>
        <v>0</v>
      </c>
    </row>
    <row r="158" spans="1:16" x14ac:dyDescent="0.25">
      <c r="E158" s="44"/>
      <c r="G158" s="45">
        <f>SUM(G13:G157)</f>
        <v>20000000</v>
      </c>
      <c r="H158" s="45">
        <f>SUM(H13:H157)</f>
        <v>9865761.1111111119</v>
      </c>
      <c r="I158" s="45">
        <f>SUM(I13:I157)</f>
        <v>29865761.111111119</v>
      </c>
    </row>
  </sheetData>
  <mergeCells count="2">
    <mergeCell ref="H3:H5"/>
    <mergeCell ref="K11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credit nou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Nastase</cp:lastModifiedBy>
  <dcterms:created xsi:type="dcterms:W3CDTF">2026-10-01T17:44:42Z</dcterms:created>
  <dcterms:modified xsi:type="dcterms:W3CDTF">2026-10-02T10:35:18Z</dcterms:modified>
</cp:coreProperties>
</file>